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D28721F\Desktop\"/>
    </mc:Choice>
  </mc:AlternateContent>
  <bookViews>
    <workbookView xWindow="37770" yWindow="-15" windowWidth="13800" windowHeight="12315" tabRatio="738"/>
  </bookViews>
  <sheets>
    <sheet name="All Libraries" sheetId="1" r:id="rId1"/>
    <sheet name="Baker-Berry" sheetId="2" r:id="rId2"/>
    <sheet name="Cook" sheetId="3" r:id="rId3"/>
    <sheet name="Dana" sheetId="4" r:id="rId4"/>
    <sheet name="Feldberg" sheetId="5" r:id="rId5"/>
    <sheet name="Kresge" sheetId="6" r:id="rId6"/>
    <sheet name="Matthews-Fuller" sheetId="7" r:id="rId7"/>
    <sheet name="Paddock" sheetId="12" r:id="rId8"/>
    <sheet name="Rauner" sheetId="9" r:id="rId9"/>
    <sheet name="Sherman" sheetId="10" r:id="rId10"/>
    <sheet name="Biomedical combined" sheetId="11" r:id="rId11"/>
  </sheets>
  <externalReferences>
    <externalReference r:id="rId12"/>
  </externalReferences>
  <definedNames>
    <definedName name="_xlnm.Print_Area" localSheetId="0">'All Libraries'!$A$1:$G$77</definedName>
    <definedName name="_xlnm.Print_Area" localSheetId="1">'Baker-Berry'!$A$1:$F$64</definedName>
    <definedName name="_xlnm.Print_Area" localSheetId="10">'Biomedical combined'!#REF!</definedName>
    <definedName name="_xlnm.Print_Area" localSheetId="2">Cook!#REF!</definedName>
    <definedName name="_xlnm.Print_Area" localSheetId="3">Dana!#REF!</definedName>
    <definedName name="_xlnm.Print_Area" localSheetId="4">Feldberg!#REF!</definedName>
    <definedName name="_xlnm.Print_Area" localSheetId="5">Kresge!#REF!</definedName>
    <definedName name="_xlnm.Print_Area" localSheetId="6">'Matthews-Fuller'!#REF!</definedName>
    <definedName name="_xlnm.Print_Area" localSheetId="7">Paddock!$A$1:$F$64</definedName>
    <definedName name="_xlnm.Print_Area" localSheetId="8">Rauner!#REF!</definedName>
    <definedName name="_xlnm.Print_Area" localSheetId="9">Sherman!$A$1:$F$64</definedName>
    <definedName name="_xlnm.Print_Titles" localSheetId="0">'All Libraries'!$1:$2</definedName>
    <definedName name="_xlnm.Print_Titles" localSheetId="1">'Baker-Berry'!$1:$2</definedName>
    <definedName name="_xlnm.Print_Titles" localSheetId="10">'Biomedical combined'!$1:$2</definedName>
    <definedName name="_xlnm.Print_Titles" localSheetId="2">Cook!$1:$2</definedName>
    <definedName name="_xlnm.Print_Titles" localSheetId="3">Dana!$1:$2</definedName>
    <definedName name="_xlnm.Print_Titles" localSheetId="4">Feldberg!$1:$2</definedName>
    <definedName name="_xlnm.Print_Titles" localSheetId="5">Kresge!$1:$2</definedName>
    <definedName name="_xlnm.Print_Titles" localSheetId="6">'Matthews-Fuller'!$1:$2</definedName>
    <definedName name="_xlnm.Print_Titles" localSheetId="7">Paddock!$1:$2</definedName>
    <definedName name="_xlnm.Print_Titles" localSheetId="8">Rauner!$1:$2</definedName>
    <definedName name="_xlnm.Print_Titles" localSheetId="9">Sherman!$1:$2</definedName>
    <definedName name="Z_F9645DFC_A270_41E5_B2F8_4DE12B667C0F_.wvu.PrintArea" localSheetId="0" hidden="1">'All Libraries'!$A$1:$G$77</definedName>
    <definedName name="Z_F9645DFC_A270_41E5_B2F8_4DE12B667C0F_.wvu.PrintArea" localSheetId="1" hidden="1">'Baker-Berry'!$A$1:$F$64</definedName>
    <definedName name="Z_F9645DFC_A270_41E5_B2F8_4DE12B667C0F_.wvu.PrintTitles" localSheetId="0" hidden="1">'All Libraries'!$1:$2</definedName>
    <definedName name="Z_F9645DFC_A270_41E5_B2F8_4DE12B667C0F_.wvu.PrintTitles" localSheetId="1" hidden="1">'Baker-Berry'!$1:$2</definedName>
    <definedName name="Z_F9645DFC_A270_41E5_B2F8_4DE12B667C0F_.wvu.PrintTitles" localSheetId="10" hidden="1">'Biomedical combined'!$1:$2</definedName>
    <definedName name="Z_F9645DFC_A270_41E5_B2F8_4DE12B667C0F_.wvu.PrintTitles" localSheetId="2" hidden="1">Cook!$1:$2</definedName>
    <definedName name="Z_F9645DFC_A270_41E5_B2F8_4DE12B667C0F_.wvu.PrintTitles" localSheetId="3" hidden="1">Dana!$1:$2</definedName>
    <definedName name="Z_F9645DFC_A270_41E5_B2F8_4DE12B667C0F_.wvu.PrintTitles" localSheetId="4" hidden="1">Feldberg!$1:$2</definedName>
    <definedName name="Z_F9645DFC_A270_41E5_B2F8_4DE12B667C0F_.wvu.PrintTitles" localSheetId="5" hidden="1">Kresge!$1:$2</definedName>
    <definedName name="Z_F9645DFC_A270_41E5_B2F8_4DE12B667C0F_.wvu.PrintTitles" localSheetId="6" hidden="1">'Matthews-Fuller'!$1:$2</definedName>
    <definedName name="Z_F9645DFC_A270_41E5_B2F8_4DE12B667C0F_.wvu.PrintTitles" localSheetId="7" hidden="1">Paddock!$1:$2</definedName>
    <definedName name="Z_F9645DFC_A270_41E5_B2F8_4DE12B667C0F_.wvu.PrintTitles" localSheetId="8" hidden="1">Rauner!$1:$2</definedName>
    <definedName name="Z_F9645DFC_A270_41E5_B2F8_4DE12B667C0F_.wvu.PrintTitles" localSheetId="9" hidden="1">Sherman!$1:$2</definedName>
  </definedNames>
  <calcPr calcId="152511"/>
  <customWorkbookViews>
    <customWorkbookView name="BWS - Personal View" guid="{F9645DFC-A270-41E5-B2F8-4DE12B667C0F}" mergeInterval="0" personalView="1" maximized="1" windowWidth="1831" windowHeight="823" tabRatio="738" activeSheetId="1"/>
  </customWorkbookViews>
</workbook>
</file>

<file path=xl/calcChain.xml><?xml version="1.0" encoding="utf-8"?>
<calcChain xmlns="http://schemas.openxmlformats.org/spreadsheetml/2006/main">
  <c r="C64" i="6" l="1"/>
  <c r="E64" i="6"/>
  <c r="F64" i="6" s="1"/>
  <c r="C64" i="5"/>
  <c r="F64" i="5"/>
  <c r="B64" i="3"/>
  <c r="F64" i="3" s="1"/>
  <c r="E64" i="1"/>
  <c r="F63" i="1"/>
  <c r="F62" i="1"/>
  <c r="F60" i="1"/>
  <c r="B61" i="1"/>
  <c r="B62" i="1"/>
  <c r="B63" i="1"/>
  <c r="B6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F64" i="2"/>
  <c r="F61" i="2"/>
  <c r="F60" i="2"/>
  <c r="B64" i="2"/>
  <c r="D64" i="1"/>
  <c r="C64" i="1"/>
  <c r="B52" i="5"/>
  <c r="B52" i="4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29" i="1"/>
  <c r="B30" i="1"/>
  <c r="F71" i="6"/>
  <c r="C11" i="1"/>
  <c r="D11" i="1"/>
  <c r="C13" i="1"/>
  <c r="D13" i="1"/>
  <c r="C15" i="1"/>
  <c r="D15" i="1"/>
  <c r="C16" i="1"/>
  <c r="D16" i="1"/>
  <c r="C18" i="1"/>
  <c r="D18" i="1"/>
  <c r="C20" i="1"/>
  <c r="D20" i="1"/>
  <c r="C21" i="1"/>
  <c r="D21" i="1"/>
  <c r="C22" i="1"/>
  <c r="D22" i="1"/>
  <c r="C23" i="1"/>
  <c r="D23" i="1"/>
  <c r="E15" i="6"/>
  <c r="E16" i="6"/>
  <c r="E17" i="6"/>
  <c r="E18" i="6"/>
  <c r="E20" i="6"/>
  <c r="E21" i="6"/>
  <c r="E22" i="6"/>
  <c r="E23" i="6"/>
  <c r="E24" i="6"/>
  <c r="E53" i="6"/>
  <c r="F64" i="1" l="1"/>
  <c r="B14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4" i="1"/>
  <c r="F24" i="6" l="1"/>
  <c r="F22" i="6"/>
  <c r="C19" i="6"/>
  <c r="F18" i="6"/>
  <c r="C25" i="6" l="1"/>
  <c r="E25" i="6" s="1"/>
  <c r="E19" i="6"/>
  <c r="F19" i="6" s="1"/>
  <c r="F25" i="6" s="1"/>
  <c r="D25" i="6"/>
  <c r="E62" i="1"/>
  <c r="E64" i="2"/>
  <c r="D64" i="2"/>
  <c r="C64" i="2"/>
  <c r="E64" i="3"/>
  <c r="D64" i="3"/>
  <c r="C64" i="3"/>
  <c r="E64" i="4"/>
  <c r="D64" i="4"/>
  <c r="C64" i="4"/>
  <c r="E64" i="5"/>
  <c r="D64" i="5"/>
  <c r="D64" i="6"/>
  <c r="E64" i="7"/>
  <c r="D64" i="7"/>
  <c r="C64" i="7"/>
  <c r="E64" i="12"/>
  <c r="D64" i="12"/>
  <c r="C64" i="12"/>
  <c r="D64" i="9"/>
  <c r="E64" i="9"/>
  <c r="C64" i="9"/>
  <c r="E63" i="1" l="1"/>
  <c r="E60" i="1"/>
  <c r="D63" i="1"/>
  <c r="D62" i="1"/>
  <c r="D61" i="1"/>
  <c r="D60" i="1"/>
  <c r="C63" i="1"/>
  <c r="C61" i="1"/>
  <c r="C60" i="1"/>
  <c r="E61" i="1" l="1"/>
  <c r="B52" i="7"/>
  <c r="B62" i="11"/>
  <c r="C62" i="11"/>
  <c r="D62" i="11"/>
  <c r="E62" i="11"/>
  <c r="F62" i="11" l="1"/>
  <c r="C15" i="11"/>
  <c r="C16" i="11"/>
  <c r="C18" i="11"/>
  <c r="C20" i="11"/>
  <c r="C21" i="11"/>
  <c r="C22" i="11"/>
  <c r="C23" i="11"/>
  <c r="C24" i="11"/>
  <c r="B15" i="11"/>
  <c r="B16" i="11"/>
  <c r="B17" i="11"/>
  <c r="B18" i="11"/>
  <c r="B19" i="11"/>
  <c r="B20" i="11"/>
  <c r="B21" i="11"/>
  <c r="B22" i="11"/>
  <c r="B23" i="11"/>
  <c r="B24" i="11"/>
  <c r="B4" i="11"/>
  <c r="B5" i="11"/>
  <c r="B6" i="11"/>
  <c r="B7" i="11"/>
  <c r="B8" i="11"/>
  <c r="B9" i="11"/>
  <c r="B10" i="11"/>
  <c r="B11" i="11"/>
  <c r="B12" i="11"/>
  <c r="B13" i="11"/>
  <c r="B14" i="11"/>
  <c r="B25" i="11"/>
  <c r="B55" i="11" s="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8" i="11"/>
  <c r="B50" i="11"/>
  <c r="B53" i="11"/>
  <c r="B54" i="11"/>
  <c r="B58" i="11"/>
  <c r="B59" i="11"/>
  <c r="B60" i="11"/>
  <c r="B61" i="11"/>
  <c r="B63" i="11"/>
  <c r="E71" i="1"/>
  <c r="B52" i="11" l="1"/>
  <c r="B56" i="11" s="1"/>
  <c r="B57" i="11" s="1"/>
  <c r="B77" i="1" l="1"/>
  <c r="B72" i="1"/>
  <c r="F62" i="5" l="1"/>
  <c r="E63" i="5"/>
  <c r="F63" i="5" s="1"/>
  <c r="F62" i="6"/>
  <c r="E63" i="6"/>
  <c r="F63" i="6"/>
  <c r="F62" i="7"/>
  <c r="F63" i="7"/>
  <c r="E63" i="7"/>
  <c r="B57" i="10"/>
  <c r="B64" i="10"/>
  <c r="B64" i="9"/>
  <c r="F64" i="9" s="1"/>
  <c r="B57" i="9"/>
  <c r="B64" i="12"/>
  <c r="F64" i="12" s="1"/>
  <c r="B57" i="12"/>
  <c r="B57" i="7"/>
  <c r="B64" i="7"/>
  <c r="B64" i="6"/>
  <c r="B57" i="6"/>
  <c r="B64" i="5"/>
  <c r="B57" i="5"/>
  <c r="B57" i="4"/>
  <c r="B64" i="4"/>
  <c r="B57" i="2"/>
  <c r="F62" i="9"/>
  <c r="F63" i="9"/>
  <c r="F62" i="12"/>
  <c r="F63" i="12"/>
  <c r="F62" i="4"/>
  <c r="F60" i="4"/>
  <c r="F61" i="4"/>
  <c r="F63" i="4"/>
  <c r="F64" i="4" l="1"/>
  <c r="B64" i="11"/>
  <c r="C45" i="1"/>
  <c r="D45" i="1"/>
  <c r="C47" i="1"/>
  <c r="D47" i="1"/>
  <c r="C49" i="1"/>
  <c r="D49" i="1"/>
  <c r="E49" i="1" l="1"/>
  <c r="F49" i="1" s="1"/>
  <c r="E47" i="1"/>
  <c r="F47" i="1" s="1"/>
  <c r="E45" i="1"/>
  <c r="D50" i="3"/>
  <c r="C50" i="3"/>
  <c r="D48" i="3"/>
  <c r="C48" i="3"/>
  <c r="D46" i="3"/>
  <c r="C46" i="3"/>
  <c r="D44" i="3"/>
  <c r="C44" i="3"/>
  <c r="D42" i="3"/>
  <c r="C42" i="3"/>
  <c r="D40" i="3"/>
  <c r="C40" i="3"/>
  <c r="D38" i="3"/>
  <c r="C38" i="3"/>
  <c r="D36" i="3"/>
  <c r="C36" i="3"/>
  <c r="D34" i="3"/>
  <c r="C34" i="3"/>
  <c r="D32" i="3"/>
  <c r="C32" i="3"/>
  <c r="D30" i="3"/>
  <c r="C30" i="3"/>
  <c r="D28" i="3"/>
  <c r="C28" i="3"/>
  <c r="D19" i="3"/>
  <c r="C19" i="3"/>
  <c r="D17" i="3"/>
  <c r="C17" i="3"/>
  <c r="D12" i="3"/>
  <c r="C12" i="3"/>
  <c r="D10" i="3"/>
  <c r="C10" i="3"/>
  <c r="D8" i="3"/>
  <c r="C8" i="3"/>
  <c r="D6" i="3"/>
  <c r="C6" i="3"/>
  <c r="D4" i="3"/>
  <c r="C4" i="3"/>
  <c r="D50" i="4"/>
  <c r="C50" i="4"/>
  <c r="D48" i="4"/>
  <c r="C48" i="4"/>
  <c r="D46" i="4"/>
  <c r="C46" i="4"/>
  <c r="D44" i="4"/>
  <c r="C44" i="4"/>
  <c r="D42" i="4"/>
  <c r="C42" i="4"/>
  <c r="D40" i="4"/>
  <c r="C40" i="4"/>
  <c r="D38" i="4"/>
  <c r="C38" i="4"/>
  <c r="D36" i="4"/>
  <c r="C36" i="4"/>
  <c r="D34" i="4"/>
  <c r="C34" i="4"/>
  <c r="D32" i="4"/>
  <c r="C32" i="4"/>
  <c r="D30" i="4"/>
  <c r="C30" i="4"/>
  <c r="D28" i="4"/>
  <c r="C28" i="4"/>
  <c r="D19" i="4"/>
  <c r="C19" i="4"/>
  <c r="D17" i="4"/>
  <c r="C17" i="4"/>
  <c r="D12" i="4"/>
  <c r="C12" i="4"/>
  <c r="D10" i="4"/>
  <c r="C10" i="4"/>
  <c r="D8" i="4"/>
  <c r="C8" i="4"/>
  <c r="D6" i="4"/>
  <c r="C6" i="4"/>
  <c r="D4" i="4"/>
  <c r="C4" i="4"/>
  <c r="D50" i="5"/>
  <c r="C50" i="5"/>
  <c r="D48" i="5"/>
  <c r="C48" i="5"/>
  <c r="D46" i="5"/>
  <c r="C46" i="5"/>
  <c r="D44" i="5"/>
  <c r="C44" i="5"/>
  <c r="D42" i="5"/>
  <c r="C42" i="5"/>
  <c r="D40" i="5"/>
  <c r="C40" i="5"/>
  <c r="D38" i="5"/>
  <c r="C38" i="5"/>
  <c r="D36" i="5"/>
  <c r="C36" i="5"/>
  <c r="D34" i="5"/>
  <c r="C34" i="5"/>
  <c r="D32" i="5"/>
  <c r="C32" i="5"/>
  <c r="D30" i="5"/>
  <c r="C30" i="5"/>
  <c r="D28" i="5"/>
  <c r="C28" i="5"/>
  <c r="D19" i="5"/>
  <c r="C19" i="5"/>
  <c r="D17" i="5"/>
  <c r="C17" i="5"/>
  <c r="D12" i="5"/>
  <c r="C12" i="5"/>
  <c r="D10" i="5"/>
  <c r="C10" i="5"/>
  <c r="D8" i="5"/>
  <c r="C8" i="5"/>
  <c r="D6" i="5"/>
  <c r="C6" i="5"/>
  <c r="D4" i="5"/>
  <c r="C4" i="5"/>
  <c r="D50" i="6"/>
  <c r="C50" i="6"/>
  <c r="D48" i="6"/>
  <c r="C48" i="6"/>
  <c r="D46" i="6"/>
  <c r="C46" i="6"/>
  <c r="D44" i="6"/>
  <c r="C44" i="6"/>
  <c r="D42" i="6"/>
  <c r="C42" i="6"/>
  <c r="D40" i="6"/>
  <c r="C40" i="6"/>
  <c r="D38" i="6"/>
  <c r="C38" i="6"/>
  <c r="D36" i="6"/>
  <c r="C36" i="6"/>
  <c r="D34" i="6"/>
  <c r="C34" i="6"/>
  <c r="D32" i="6"/>
  <c r="C32" i="6"/>
  <c r="D30" i="6"/>
  <c r="C30" i="6"/>
  <c r="D28" i="6"/>
  <c r="C28" i="6"/>
  <c r="D12" i="6"/>
  <c r="C12" i="6"/>
  <c r="D10" i="6"/>
  <c r="C10" i="6"/>
  <c r="D8" i="6"/>
  <c r="C8" i="6"/>
  <c r="D6" i="6"/>
  <c r="C6" i="6"/>
  <c r="D4" i="6"/>
  <c r="C4" i="6"/>
  <c r="D50" i="7"/>
  <c r="C50" i="7"/>
  <c r="D48" i="7"/>
  <c r="C48" i="7"/>
  <c r="D46" i="7"/>
  <c r="C46" i="7"/>
  <c r="D44" i="7"/>
  <c r="C44" i="7"/>
  <c r="D42" i="7"/>
  <c r="C42" i="7"/>
  <c r="D40" i="7"/>
  <c r="C40" i="7"/>
  <c r="D38" i="7"/>
  <c r="C38" i="7"/>
  <c r="D36" i="7"/>
  <c r="C36" i="7"/>
  <c r="D34" i="7"/>
  <c r="C34" i="7"/>
  <c r="D32" i="7"/>
  <c r="C32" i="7"/>
  <c r="D30" i="7"/>
  <c r="C30" i="7"/>
  <c r="D28" i="7"/>
  <c r="C28" i="7"/>
  <c r="D19" i="7"/>
  <c r="C19" i="7"/>
  <c r="D17" i="7"/>
  <c r="C17" i="7"/>
  <c r="D12" i="7"/>
  <c r="C12" i="7"/>
  <c r="D10" i="7"/>
  <c r="C10" i="7"/>
  <c r="D8" i="7"/>
  <c r="C8" i="7"/>
  <c r="D6" i="7"/>
  <c r="C6" i="7"/>
  <c r="D4" i="7"/>
  <c r="C4" i="7"/>
  <c r="D50" i="12"/>
  <c r="C50" i="12"/>
  <c r="D48" i="12"/>
  <c r="C48" i="12"/>
  <c r="D46" i="12"/>
  <c r="C46" i="12"/>
  <c r="D44" i="12"/>
  <c r="C44" i="12"/>
  <c r="D42" i="12"/>
  <c r="C42" i="12"/>
  <c r="D40" i="12"/>
  <c r="C40" i="12"/>
  <c r="D38" i="12"/>
  <c r="C38" i="12"/>
  <c r="D36" i="12"/>
  <c r="C36" i="12"/>
  <c r="D34" i="12"/>
  <c r="C34" i="12"/>
  <c r="D32" i="12"/>
  <c r="C32" i="12"/>
  <c r="D30" i="12"/>
  <c r="C30" i="12"/>
  <c r="D28" i="12"/>
  <c r="C28" i="12"/>
  <c r="D19" i="12"/>
  <c r="C19" i="12"/>
  <c r="D17" i="12"/>
  <c r="C17" i="12"/>
  <c r="D12" i="12"/>
  <c r="C12" i="12"/>
  <c r="D10" i="12"/>
  <c r="C10" i="12"/>
  <c r="D8" i="12"/>
  <c r="C8" i="12"/>
  <c r="D6" i="12"/>
  <c r="C6" i="12"/>
  <c r="C4" i="12"/>
  <c r="D50" i="9"/>
  <c r="C50" i="9"/>
  <c r="D48" i="9"/>
  <c r="C48" i="9"/>
  <c r="D46" i="9"/>
  <c r="C46" i="9"/>
  <c r="D44" i="9"/>
  <c r="C44" i="9"/>
  <c r="D42" i="9"/>
  <c r="C42" i="9"/>
  <c r="D40" i="9"/>
  <c r="C40" i="9"/>
  <c r="D38" i="9"/>
  <c r="C38" i="9"/>
  <c r="D36" i="9"/>
  <c r="C36" i="9"/>
  <c r="D34" i="9"/>
  <c r="C34" i="9"/>
  <c r="D32" i="9"/>
  <c r="C32" i="9"/>
  <c r="D30" i="9"/>
  <c r="C30" i="9"/>
  <c r="D28" i="9"/>
  <c r="C28" i="9"/>
  <c r="D19" i="9"/>
  <c r="C19" i="9"/>
  <c r="D17" i="9"/>
  <c r="C17" i="9"/>
  <c r="D12" i="9"/>
  <c r="C12" i="9"/>
  <c r="D10" i="9"/>
  <c r="C10" i="9"/>
  <c r="D8" i="9"/>
  <c r="C8" i="9"/>
  <c r="D6" i="9"/>
  <c r="C6" i="9"/>
  <c r="D4" i="9"/>
  <c r="C4" i="9"/>
  <c r="D50" i="10"/>
  <c r="C50" i="10"/>
  <c r="D48" i="10"/>
  <c r="C48" i="10"/>
  <c r="D46" i="10"/>
  <c r="C46" i="10"/>
  <c r="D44" i="10"/>
  <c r="C44" i="10"/>
  <c r="D42" i="10"/>
  <c r="C42" i="10"/>
  <c r="D40" i="10"/>
  <c r="C40" i="10"/>
  <c r="D38" i="10"/>
  <c r="C38" i="10"/>
  <c r="D36" i="10"/>
  <c r="C36" i="10"/>
  <c r="D34" i="10"/>
  <c r="C34" i="10"/>
  <c r="D32" i="10"/>
  <c r="C32" i="10"/>
  <c r="D30" i="10"/>
  <c r="C30" i="10"/>
  <c r="D28" i="10"/>
  <c r="C28" i="10"/>
  <c r="D19" i="10"/>
  <c r="C19" i="10"/>
  <c r="D17" i="10"/>
  <c r="C17" i="10"/>
  <c r="D12" i="10"/>
  <c r="C12" i="10"/>
  <c r="D10" i="10"/>
  <c r="C10" i="10"/>
  <c r="D8" i="10"/>
  <c r="C8" i="10"/>
  <c r="D6" i="10"/>
  <c r="C6" i="10"/>
  <c r="D4" i="10"/>
  <c r="C4" i="10"/>
  <c r="D64" i="10"/>
  <c r="C64" i="10"/>
  <c r="E64" i="10" s="1"/>
  <c r="E63" i="10"/>
  <c r="F63" i="10" s="1"/>
  <c r="F62" i="10"/>
  <c r="E61" i="10"/>
  <c r="F61" i="10" s="1"/>
  <c r="E60" i="10"/>
  <c r="F60" i="10" s="1"/>
  <c r="F59" i="10"/>
  <c r="F58" i="10"/>
  <c r="F53" i="10"/>
  <c r="F51" i="10"/>
  <c r="E51" i="10"/>
  <c r="F49" i="10"/>
  <c r="E49" i="10"/>
  <c r="F47" i="10"/>
  <c r="E47" i="10"/>
  <c r="F45" i="10"/>
  <c r="E45" i="10"/>
  <c r="F43" i="10"/>
  <c r="E43" i="10"/>
  <c r="F41" i="10"/>
  <c r="E41" i="10"/>
  <c r="F39" i="10"/>
  <c r="E39" i="10"/>
  <c r="F37" i="10"/>
  <c r="E37" i="10"/>
  <c r="F35" i="10"/>
  <c r="E35" i="10"/>
  <c r="F33" i="10"/>
  <c r="E33" i="10"/>
  <c r="F31" i="10"/>
  <c r="E31" i="10"/>
  <c r="F29" i="10"/>
  <c r="E29" i="10"/>
  <c r="F27" i="10"/>
  <c r="E27" i="10"/>
  <c r="F26" i="10"/>
  <c r="E26" i="10"/>
  <c r="F24" i="10"/>
  <c r="E24" i="10"/>
  <c r="F23" i="10"/>
  <c r="E23" i="10"/>
  <c r="F22" i="10"/>
  <c r="E22" i="10"/>
  <c r="F21" i="10"/>
  <c r="E21" i="10"/>
  <c r="F20" i="10"/>
  <c r="E20" i="10"/>
  <c r="F18" i="10"/>
  <c r="E18" i="10"/>
  <c r="F16" i="10"/>
  <c r="E16" i="10"/>
  <c r="F15" i="10"/>
  <c r="E15" i="10"/>
  <c r="E13" i="10"/>
  <c r="E11" i="10"/>
  <c r="E9" i="10"/>
  <c r="E7" i="10"/>
  <c r="E5" i="10"/>
  <c r="E60" i="9"/>
  <c r="F60" i="9" s="1"/>
  <c r="E59" i="9"/>
  <c r="F59" i="9" s="1"/>
  <c r="E58" i="9"/>
  <c r="F58" i="9" s="1"/>
  <c r="E51" i="9"/>
  <c r="F51" i="9" s="1"/>
  <c r="E49" i="9"/>
  <c r="F49" i="9" s="1"/>
  <c r="E47" i="9"/>
  <c r="F47" i="9" s="1"/>
  <c r="F45" i="9"/>
  <c r="E45" i="9"/>
  <c r="E43" i="9"/>
  <c r="F43" i="9" s="1"/>
  <c r="F41" i="9"/>
  <c r="E41" i="9"/>
  <c r="E39" i="9"/>
  <c r="F39" i="9" s="1"/>
  <c r="F37" i="9"/>
  <c r="E37" i="9"/>
  <c r="E35" i="9"/>
  <c r="F35" i="9" s="1"/>
  <c r="E33" i="9"/>
  <c r="F33" i="9" s="1"/>
  <c r="E31" i="9"/>
  <c r="F31" i="9" s="1"/>
  <c r="F29" i="9"/>
  <c r="E29" i="9"/>
  <c r="E27" i="9"/>
  <c r="F27" i="9" s="1"/>
  <c r="E26" i="9"/>
  <c r="F26" i="9" s="1"/>
  <c r="E24" i="9"/>
  <c r="F24" i="9" s="1"/>
  <c r="F23" i="9"/>
  <c r="E23" i="9"/>
  <c r="E22" i="9"/>
  <c r="F22" i="9" s="1"/>
  <c r="E21" i="9"/>
  <c r="F21" i="9" s="1"/>
  <c r="E20" i="9"/>
  <c r="F20" i="9" s="1"/>
  <c r="F18" i="9"/>
  <c r="E18" i="9"/>
  <c r="E16" i="9"/>
  <c r="F16" i="9" s="1"/>
  <c r="F15" i="9"/>
  <c r="E15" i="9"/>
  <c r="E13" i="9"/>
  <c r="E11" i="9"/>
  <c r="E9" i="9"/>
  <c r="E7" i="9"/>
  <c r="E5" i="9"/>
  <c r="E60" i="12"/>
  <c r="F60" i="12" s="1"/>
  <c r="E59" i="12"/>
  <c r="F59" i="12" s="1"/>
  <c r="E58" i="12"/>
  <c r="F58" i="12" s="1"/>
  <c r="E51" i="12"/>
  <c r="F51" i="12" s="1"/>
  <c r="E49" i="12"/>
  <c r="F49" i="12" s="1"/>
  <c r="E47" i="12"/>
  <c r="F47" i="12" s="1"/>
  <c r="E45" i="12"/>
  <c r="F45" i="12" s="1"/>
  <c r="F43" i="12"/>
  <c r="E43" i="12"/>
  <c r="E41" i="12"/>
  <c r="F41" i="12" s="1"/>
  <c r="E39" i="12"/>
  <c r="F39" i="12" s="1"/>
  <c r="E37" i="12"/>
  <c r="F37" i="12" s="1"/>
  <c r="F35" i="12"/>
  <c r="E35" i="12"/>
  <c r="E33" i="12"/>
  <c r="F33" i="12" s="1"/>
  <c r="E31" i="12"/>
  <c r="F31" i="12" s="1"/>
  <c r="E29" i="12"/>
  <c r="F29" i="12" s="1"/>
  <c r="E27" i="12"/>
  <c r="F27" i="12" s="1"/>
  <c r="E26" i="12"/>
  <c r="F26" i="12" s="1"/>
  <c r="F24" i="12"/>
  <c r="E24" i="12"/>
  <c r="E23" i="12"/>
  <c r="F23" i="12" s="1"/>
  <c r="E22" i="12"/>
  <c r="F22" i="12" s="1"/>
  <c r="E21" i="12"/>
  <c r="F21" i="12" s="1"/>
  <c r="F20" i="12"/>
  <c r="E20" i="12"/>
  <c r="E18" i="12"/>
  <c r="F18" i="12" s="1"/>
  <c r="E16" i="12"/>
  <c r="F16" i="12" s="1"/>
  <c r="E15" i="12"/>
  <c r="F15" i="12" s="1"/>
  <c r="E13" i="12"/>
  <c r="E11" i="12"/>
  <c r="E9" i="12"/>
  <c r="E7" i="12"/>
  <c r="E5" i="12"/>
  <c r="E60" i="7"/>
  <c r="F60" i="7" s="1"/>
  <c r="E59" i="7"/>
  <c r="F59" i="7" s="1"/>
  <c r="E58" i="7"/>
  <c r="F58" i="7" s="1"/>
  <c r="E51" i="7"/>
  <c r="F51" i="7" s="1"/>
  <c r="E49" i="7"/>
  <c r="F49" i="7" s="1"/>
  <c r="F47" i="7"/>
  <c r="E47" i="7"/>
  <c r="E45" i="7"/>
  <c r="F45" i="7" s="1"/>
  <c r="F43" i="7"/>
  <c r="E43" i="7"/>
  <c r="E41" i="7"/>
  <c r="F41" i="7" s="1"/>
  <c r="F39" i="7"/>
  <c r="E39" i="7"/>
  <c r="E37" i="7"/>
  <c r="F37" i="7" s="1"/>
  <c r="F35" i="7"/>
  <c r="E35" i="7"/>
  <c r="E33" i="7"/>
  <c r="F33" i="7" s="1"/>
  <c r="F31" i="7"/>
  <c r="E31" i="7"/>
  <c r="E29" i="7"/>
  <c r="F29" i="7" s="1"/>
  <c r="F27" i="7"/>
  <c r="E27" i="7"/>
  <c r="E26" i="7"/>
  <c r="F26" i="7" s="1"/>
  <c r="F24" i="7"/>
  <c r="E24" i="7"/>
  <c r="E23" i="7"/>
  <c r="F23" i="7" s="1"/>
  <c r="E22" i="7"/>
  <c r="F22" i="7" s="1"/>
  <c r="E21" i="7"/>
  <c r="F21" i="7" s="1"/>
  <c r="E20" i="7"/>
  <c r="F20" i="7" s="1"/>
  <c r="E18" i="7"/>
  <c r="F18" i="7" s="1"/>
  <c r="E16" i="7"/>
  <c r="F16" i="7" s="1"/>
  <c r="E15" i="7"/>
  <c r="F15" i="7" s="1"/>
  <c r="E13" i="7"/>
  <c r="E11" i="7"/>
  <c r="E9" i="7"/>
  <c r="E7" i="7"/>
  <c r="E5" i="7"/>
  <c r="E60" i="6"/>
  <c r="F60" i="6" s="1"/>
  <c r="E59" i="6"/>
  <c r="F59" i="6" s="1"/>
  <c r="E58" i="6"/>
  <c r="F58" i="6" s="1"/>
  <c r="E51" i="6"/>
  <c r="F51" i="6" s="1"/>
  <c r="E49" i="6"/>
  <c r="F49" i="6" s="1"/>
  <c r="E47" i="6"/>
  <c r="F47" i="6" s="1"/>
  <c r="E45" i="6"/>
  <c r="F45" i="6" s="1"/>
  <c r="E43" i="6"/>
  <c r="F43" i="6" s="1"/>
  <c r="E41" i="6"/>
  <c r="F41" i="6" s="1"/>
  <c r="E39" i="6"/>
  <c r="F39" i="6" s="1"/>
  <c r="E37" i="6"/>
  <c r="F37" i="6" s="1"/>
  <c r="E35" i="6"/>
  <c r="F35" i="6" s="1"/>
  <c r="E33" i="6"/>
  <c r="F33" i="6" s="1"/>
  <c r="E31" i="6"/>
  <c r="F31" i="6" s="1"/>
  <c r="E29" i="6"/>
  <c r="F29" i="6" s="1"/>
  <c r="E27" i="6"/>
  <c r="F27" i="6" s="1"/>
  <c r="E26" i="6"/>
  <c r="F26" i="6" s="1"/>
  <c r="F16" i="6"/>
  <c r="F15" i="6"/>
  <c r="E13" i="6"/>
  <c r="E11" i="6"/>
  <c r="E9" i="6"/>
  <c r="E7" i="6"/>
  <c r="E5" i="6"/>
  <c r="E60" i="5"/>
  <c r="F60" i="5" s="1"/>
  <c r="E59" i="5"/>
  <c r="F59" i="5" s="1"/>
  <c r="E58" i="5"/>
  <c r="F58" i="5" s="1"/>
  <c r="F51" i="5"/>
  <c r="E51" i="5"/>
  <c r="E49" i="5"/>
  <c r="F49" i="5" s="1"/>
  <c r="E47" i="5"/>
  <c r="F47" i="5" s="1"/>
  <c r="E45" i="5"/>
  <c r="F45" i="5" s="1"/>
  <c r="F43" i="5"/>
  <c r="E43" i="5"/>
  <c r="E41" i="5"/>
  <c r="F41" i="5" s="1"/>
  <c r="F39" i="5"/>
  <c r="E39" i="5"/>
  <c r="E37" i="5"/>
  <c r="F37" i="5" s="1"/>
  <c r="F35" i="5"/>
  <c r="E35" i="5"/>
  <c r="E33" i="5"/>
  <c r="F33" i="5" s="1"/>
  <c r="E31" i="5"/>
  <c r="F31" i="5" s="1"/>
  <c r="E29" i="5"/>
  <c r="F29" i="5" s="1"/>
  <c r="F27" i="5"/>
  <c r="E27" i="5"/>
  <c r="E26" i="5"/>
  <c r="F26" i="5" s="1"/>
  <c r="E24" i="5"/>
  <c r="F24" i="5" s="1"/>
  <c r="E23" i="5"/>
  <c r="F23" i="5" s="1"/>
  <c r="E22" i="5"/>
  <c r="F22" i="5" s="1"/>
  <c r="E21" i="5"/>
  <c r="F21" i="5" s="1"/>
  <c r="E20" i="5"/>
  <c r="F20" i="5" s="1"/>
  <c r="E18" i="5"/>
  <c r="F18" i="5" s="1"/>
  <c r="E16" i="5"/>
  <c r="F16" i="5" s="1"/>
  <c r="E15" i="5"/>
  <c r="F15" i="5" s="1"/>
  <c r="E13" i="5"/>
  <c r="E11" i="5"/>
  <c r="E9" i="5"/>
  <c r="E7" i="5"/>
  <c r="E5" i="5"/>
  <c r="E61" i="4"/>
  <c r="E60" i="4"/>
  <c r="E59" i="4"/>
  <c r="F59" i="4" s="1"/>
  <c r="E58" i="4"/>
  <c r="F58" i="4" s="1"/>
  <c r="F51" i="4"/>
  <c r="E51" i="4"/>
  <c r="E49" i="4"/>
  <c r="F49" i="4" s="1"/>
  <c r="E47" i="4"/>
  <c r="F47" i="4" s="1"/>
  <c r="E45" i="4"/>
  <c r="F45" i="4" s="1"/>
  <c r="F43" i="4"/>
  <c r="E43" i="4"/>
  <c r="E41" i="4"/>
  <c r="F41" i="4" s="1"/>
  <c r="E39" i="4"/>
  <c r="F39" i="4" s="1"/>
  <c r="E37" i="4"/>
  <c r="F37" i="4" s="1"/>
  <c r="F35" i="4"/>
  <c r="E35" i="4"/>
  <c r="E33" i="4"/>
  <c r="F33" i="4" s="1"/>
  <c r="E31" i="4"/>
  <c r="F31" i="4" s="1"/>
  <c r="E29" i="4"/>
  <c r="F29" i="4" s="1"/>
  <c r="F27" i="4"/>
  <c r="E27" i="4"/>
  <c r="E26" i="4"/>
  <c r="F26" i="4" s="1"/>
  <c r="E24" i="4"/>
  <c r="F24" i="4" s="1"/>
  <c r="E23" i="4"/>
  <c r="F23" i="4" s="1"/>
  <c r="F22" i="4"/>
  <c r="E22" i="4"/>
  <c r="E21" i="4"/>
  <c r="F21" i="4" s="1"/>
  <c r="E20" i="4"/>
  <c r="F20" i="4" s="1"/>
  <c r="E18" i="4"/>
  <c r="F18" i="4" s="1"/>
  <c r="F16" i="4"/>
  <c r="E16" i="4"/>
  <c r="E15" i="4"/>
  <c r="F15" i="4" s="1"/>
  <c r="E13" i="4"/>
  <c r="E11" i="4"/>
  <c r="E9" i="4"/>
  <c r="E7" i="4"/>
  <c r="E5" i="4"/>
  <c r="E63" i="3"/>
  <c r="F63" i="3" s="1"/>
  <c r="F62" i="3"/>
  <c r="E61" i="3"/>
  <c r="F61" i="3" s="1"/>
  <c r="E60" i="3"/>
  <c r="F60" i="3" s="1"/>
  <c r="F59" i="3"/>
  <c r="F58" i="3"/>
  <c r="F53" i="3"/>
  <c r="F51" i="3"/>
  <c r="E51" i="3"/>
  <c r="E49" i="3"/>
  <c r="F49" i="3" s="1"/>
  <c r="F47" i="3"/>
  <c r="E47" i="3"/>
  <c r="E45" i="3"/>
  <c r="F45" i="3" s="1"/>
  <c r="F43" i="3"/>
  <c r="E43" i="3"/>
  <c r="E41" i="3"/>
  <c r="F41" i="3" s="1"/>
  <c r="F39" i="3"/>
  <c r="E39" i="3"/>
  <c r="E37" i="3"/>
  <c r="F37" i="3" s="1"/>
  <c r="F35" i="3"/>
  <c r="E35" i="3"/>
  <c r="E33" i="3"/>
  <c r="F33" i="3" s="1"/>
  <c r="F31" i="3"/>
  <c r="E31" i="3"/>
  <c r="E29" i="3"/>
  <c r="F29" i="3" s="1"/>
  <c r="F27" i="3"/>
  <c r="E27" i="3"/>
  <c r="E26" i="3"/>
  <c r="F26" i="3" s="1"/>
  <c r="F24" i="3"/>
  <c r="E24" i="3"/>
  <c r="E23" i="3"/>
  <c r="F23" i="3" s="1"/>
  <c r="F22" i="3"/>
  <c r="E22" i="3"/>
  <c r="E21" i="3"/>
  <c r="F21" i="3" s="1"/>
  <c r="F20" i="3"/>
  <c r="E20" i="3"/>
  <c r="E18" i="3"/>
  <c r="F18" i="3" s="1"/>
  <c r="F16" i="3"/>
  <c r="E16" i="3"/>
  <c r="E15" i="3"/>
  <c r="F15" i="3" s="1"/>
  <c r="E13" i="3"/>
  <c r="E11" i="3"/>
  <c r="E9" i="3"/>
  <c r="E7" i="3"/>
  <c r="E5" i="3"/>
  <c r="F15" i="2"/>
  <c r="F16" i="2"/>
  <c r="F18" i="2"/>
  <c r="F20" i="2"/>
  <c r="F21" i="2"/>
  <c r="F22" i="2"/>
  <c r="F23" i="2"/>
  <c r="F24" i="2"/>
  <c r="F26" i="2"/>
  <c r="F27" i="2"/>
  <c r="F29" i="2"/>
  <c r="F31" i="2"/>
  <c r="F33" i="2"/>
  <c r="F35" i="2"/>
  <c r="F37" i="2"/>
  <c r="F39" i="2"/>
  <c r="F41" i="2"/>
  <c r="F43" i="2"/>
  <c r="F45" i="2"/>
  <c r="F47" i="2"/>
  <c r="F49" i="2"/>
  <c r="F51" i="2"/>
  <c r="F53" i="2"/>
  <c r="F58" i="2"/>
  <c r="F59" i="2"/>
  <c r="F62" i="2"/>
  <c r="F63" i="2"/>
  <c r="E61" i="2"/>
  <c r="E63" i="2"/>
  <c r="E5" i="2"/>
  <c r="E7" i="2"/>
  <c r="E9" i="2"/>
  <c r="E11" i="2"/>
  <c r="E13" i="2"/>
  <c r="E15" i="2"/>
  <c r="E16" i="2"/>
  <c r="E18" i="2"/>
  <c r="E20" i="2"/>
  <c r="E21" i="2"/>
  <c r="E22" i="2"/>
  <c r="E23" i="2"/>
  <c r="E24" i="2"/>
  <c r="E26" i="2"/>
  <c r="E27" i="2"/>
  <c r="E29" i="2"/>
  <c r="E31" i="2"/>
  <c r="E33" i="2"/>
  <c r="E35" i="2"/>
  <c r="E37" i="2"/>
  <c r="E39" i="2"/>
  <c r="E41" i="2"/>
  <c r="E43" i="2"/>
  <c r="E45" i="2"/>
  <c r="E47" i="2"/>
  <c r="E49" i="2"/>
  <c r="E51" i="2"/>
  <c r="E10" i="3" l="1"/>
  <c r="E6" i="7"/>
  <c r="E10" i="7"/>
  <c r="E17" i="7"/>
  <c r="F17" i="7" s="1"/>
  <c r="E28" i="7"/>
  <c r="F28" i="7" s="1"/>
  <c r="E32" i="7"/>
  <c r="F32" i="7" s="1"/>
  <c r="E36" i="7"/>
  <c r="F36" i="7" s="1"/>
  <c r="E40" i="7"/>
  <c r="F40" i="7" s="1"/>
  <c r="E44" i="7"/>
  <c r="F44" i="7" s="1"/>
  <c r="E48" i="7"/>
  <c r="F48" i="7" s="1"/>
  <c r="E4" i="6"/>
  <c r="E8" i="6"/>
  <c r="E12" i="6"/>
  <c r="E30" i="6"/>
  <c r="F30" i="6" s="1"/>
  <c r="E34" i="6"/>
  <c r="F34" i="6" s="1"/>
  <c r="E38" i="6"/>
  <c r="F38" i="6" s="1"/>
  <c r="E42" i="6"/>
  <c r="F42" i="6" s="1"/>
  <c r="E32" i="5"/>
  <c r="F32" i="5" s="1"/>
  <c r="E36" i="5"/>
  <c r="F36" i="5" s="1"/>
  <c r="E40" i="5"/>
  <c r="F40" i="5" s="1"/>
  <c r="E44" i="5"/>
  <c r="F44" i="5" s="1"/>
  <c r="E48" i="5"/>
  <c r="F48" i="5" s="1"/>
  <c r="E6" i="3"/>
  <c r="E17" i="3"/>
  <c r="F17" i="3" s="1"/>
  <c r="E28" i="3"/>
  <c r="F28" i="3" s="1"/>
  <c r="E32" i="3"/>
  <c r="F32" i="3" s="1"/>
  <c r="E36" i="3"/>
  <c r="F36" i="3" s="1"/>
  <c r="E40" i="3"/>
  <c r="F40" i="3" s="1"/>
  <c r="E44" i="3"/>
  <c r="F44" i="3" s="1"/>
  <c r="E48" i="3"/>
  <c r="F48" i="3" s="1"/>
  <c r="D52" i="12"/>
  <c r="D56" i="12" s="1"/>
  <c r="D52" i="6"/>
  <c r="D56" i="6" s="1"/>
  <c r="D14" i="4"/>
  <c r="D54" i="4" s="1"/>
  <c r="D25" i="4"/>
  <c r="D55" i="4" s="1"/>
  <c r="E17" i="9"/>
  <c r="F17" i="9" s="1"/>
  <c r="E8" i="3"/>
  <c r="E12" i="3"/>
  <c r="C52" i="6"/>
  <c r="C56" i="6" s="1"/>
  <c r="E4" i="10"/>
  <c r="E46" i="10"/>
  <c r="F46" i="10" s="1"/>
  <c r="E50" i="10"/>
  <c r="F50" i="10" s="1"/>
  <c r="C17" i="11"/>
  <c r="E10" i="12"/>
  <c r="E17" i="12"/>
  <c r="F17" i="12" s="1"/>
  <c r="E19" i="3"/>
  <c r="F19" i="3" s="1"/>
  <c r="E34" i="3"/>
  <c r="F34" i="3" s="1"/>
  <c r="E50" i="3"/>
  <c r="F50" i="3" s="1"/>
  <c r="D14" i="10"/>
  <c r="D54" i="10" s="1"/>
  <c r="D25" i="10"/>
  <c r="D55" i="10" s="1"/>
  <c r="C19" i="11"/>
  <c r="E8" i="10"/>
  <c r="E12" i="10"/>
  <c r="E19" i="10"/>
  <c r="F19" i="10" s="1"/>
  <c r="E30" i="10"/>
  <c r="F30" i="10" s="1"/>
  <c r="E34" i="10"/>
  <c r="F34" i="10" s="1"/>
  <c r="E38" i="10"/>
  <c r="F38" i="10" s="1"/>
  <c r="E42" i="10"/>
  <c r="F42" i="10" s="1"/>
  <c r="E10" i="9"/>
  <c r="E28" i="9"/>
  <c r="F28" i="9" s="1"/>
  <c r="E46" i="6"/>
  <c r="F46" i="6" s="1"/>
  <c r="E50" i="6"/>
  <c r="F50" i="6" s="1"/>
  <c r="C14" i="9"/>
  <c r="C54" i="9" s="1"/>
  <c r="C25" i="9"/>
  <c r="C55" i="9" s="1"/>
  <c r="E32" i="9"/>
  <c r="F32" i="9" s="1"/>
  <c r="D25" i="5"/>
  <c r="D55" i="5" s="1"/>
  <c r="D14" i="3"/>
  <c r="D54" i="3" s="1"/>
  <c r="D52" i="3"/>
  <c r="D56" i="3" s="1"/>
  <c r="E4" i="7"/>
  <c r="E8" i="7"/>
  <c r="E12" i="7"/>
  <c r="E19" i="7"/>
  <c r="F19" i="7" s="1"/>
  <c r="E30" i="7"/>
  <c r="F30" i="7" s="1"/>
  <c r="E34" i="7"/>
  <c r="F34" i="7" s="1"/>
  <c r="E38" i="7"/>
  <c r="F38" i="7" s="1"/>
  <c r="E42" i="7"/>
  <c r="F42" i="7" s="1"/>
  <c r="E46" i="7"/>
  <c r="F46" i="7" s="1"/>
  <c r="E50" i="7"/>
  <c r="F50" i="7" s="1"/>
  <c r="E6" i="6"/>
  <c r="E10" i="6"/>
  <c r="E28" i="6"/>
  <c r="F28" i="6" s="1"/>
  <c r="E32" i="6"/>
  <c r="F32" i="6" s="1"/>
  <c r="E36" i="6"/>
  <c r="F36" i="6" s="1"/>
  <c r="E40" i="6"/>
  <c r="F40" i="6" s="1"/>
  <c r="E44" i="6"/>
  <c r="F44" i="6" s="1"/>
  <c r="E4" i="3"/>
  <c r="E30" i="3"/>
  <c r="F30" i="3" s="1"/>
  <c r="E38" i="3"/>
  <c r="F38" i="3" s="1"/>
  <c r="E42" i="3"/>
  <c r="F42" i="3" s="1"/>
  <c r="E46" i="3"/>
  <c r="F46" i="3" s="1"/>
  <c r="C52" i="10"/>
  <c r="C56" i="10" s="1"/>
  <c r="E6" i="5"/>
  <c r="E10" i="5"/>
  <c r="E36" i="9"/>
  <c r="F36" i="9" s="1"/>
  <c r="E40" i="9"/>
  <c r="F40" i="9" s="1"/>
  <c r="E44" i="9"/>
  <c r="F44" i="9" s="1"/>
  <c r="E48" i="9"/>
  <c r="F48" i="9" s="1"/>
  <c r="E30" i="12"/>
  <c r="F30" i="12" s="1"/>
  <c r="E38" i="12"/>
  <c r="F38" i="12" s="1"/>
  <c r="E46" i="12"/>
  <c r="F46" i="12" s="1"/>
  <c r="E4" i="4"/>
  <c r="E30" i="4"/>
  <c r="F30" i="4" s="1"/>
  <c r="E46" i="4"/>
  <c r="F46" i="4" s="1"/>
  <c r="E6" i="10"/>
  <c r="E10" i="10"/>
  <c r="E17" i="10"/>
  <c r="F17" i="10" s="1"/>
  <c r="E28" i="10"/>
  <c r="F28" i="10" s="1"/>
  <c r="E32" i="10"/>
  <c r="F32" i="10" s="1"/>
  <c r="E36" i="10"/>
  <c r="F36" i="10" s="1"/>
  <c r="E40" i="10"/>
  <c r="F40" i="10" s="1"/>
  <c r="E44" i="10"/>
  <c r="F44" i="10" s="1"/>
  <c r="E48" i="10"/>
  <c r="F48" i="10" s="1"/>
  <c r="E4" i="9"/>
  <c r="E8" i="9"/>
  <c r="E12" i="9"/>
  <c r="E19" i="9"/>
  <c r="F19" i="9" s="1"/>
  <c r="E30" i="9"/>
  <c r="F30" i="9" s="1"/>
  <c r="E34" i="9"/>
  <c r="F34" i="9" s="1"/>
  <c r="E38" i="9"/>
  <c r="F38" i="9" s="1"/>
  <c r="E42" i="9"/>
  <c r="F42" i="9" s="1"/>
  <c r="E46" i="9"/>
  <c r="F46" i="9" s="1"/>
  <c r="E50" i="9"/>
  <c r="F50" i="9" s="1"/>
  <c r="E6" i="12"/>
  <c r="D25" i="12"/>
  <c r="D55" i="12" s="1"/>
  <c r="E28" i="12"/>
  <c r="F28" i="12" s="1"/>
  <c r="E36" i="12"/>
  <c r="F36" i="12" s="1"/>
  <c r="E44" i="12"/>
  <c r="F44" i="12" s="1"/>
  <c r="D14" i="7"/>
  <c r="D54" i="7" s="1"/>
  <c r="D25" i="7"/>
  <c r="D55" i="7" s="1"/>
  <c r="D52" i="7"/>
  <c r="D56" i="7" s="1"/>
  <c r="D14" i="6"/>
  <c r="D54" i="6" s="1"/>
  <c r="E4" i="5"/>
  <c r="E30" i="5"/>
  <c r="F30" i="5" s="1"/>
  <c r="E38" i="5"/>
  <c r="F38" i="5" s="1"/>
  <c r="E42" i="5"/>
  <c r="F42" i="5" s="1"/>
  <c r="E46" i="5"/>
  <c r="F46" i="5" s="1"/>
  <c r="E17" i="4"/>
  <c r="F17" i="4" s="1"/>
  <c r="D52" i="4"/>
  <c r="E36" i="4"/>
  <c r="F36" i="4" s="1"/>
  <c r="E44" i="4"/>
  <c r="F44" i="4" s="1"/>
  <c r="D25" i="3"/>
  <c r="D55" i="3" s="1"/>
  <c r="E38" i="4"/>
  <c r="F38" i="4" s="1"/>
  <c r="C52" i="12"/>
  <c r="C56" i="12" s="1"/>
  <c r="E6" i="9"/>
  <c r="E8" i="12"/>
  <c r="E12" i="12"/>
  <c r="E19" i="12"/>
  <c r="F19" i="12" s="1"/>
  <c r="E34" i="12"/>
  <c r="F34" i="12" s="1"/>
  <c r="E42" i="12"/>
  <c r="F42" i="12" s="1"/>
  <c r="E50" i="12"/>
  <c r="F50" i="12" s="1"/>
  <c r="E32" i="12"/>
  <c r="F32" i="12" s="1"/>
  <c r="E40" i="12"/>
  <c r="F40" i="12" s="1"/>
  <c r="E48" i="12"/>
  <c r="F48" i="12" s="1"/>
  <c r="D14" i="5"/>
  <c r="D54" i="5" s="1"/>
  <c r="D52" i="5"/>
  <c r="D56" i="5" s="1"/>
  <c r="E28" i="5"/>
  <c r="F28" i="5" s="1"/>
  <c r="E17" i="5"/>
  <c r="F17" i="5" s="1"/>
  <c r="E8" i="5"/>
  <c r="E12" i="5"/>
  <c r="E19" i="5"/>
  <c r="F19" i="5" s="1"/>
  <c r="E34" i="5"/>
  <c r="F34" i="5" s="1"/>
  <c r="E50" i="5"/>
  <c r="F50" i="5" s="1"/>
  <c r="E6" i="4"/>
  <c r="E10" i="4"/>
  <c r="E28" i="4"/>
  <c r="F28" i="4" s="1"/>
  <c r="E32" i="4"/>
  <c r="F32" i="4" s="1"/>
  <c r="E40" i="4"/>
  <c r="F40" i="4" s="1"/>
  <c r="E48" i="4"/>
  <c r="F48" i="4" s="1"/>
  <c r="E8" i="4"/>
  <c r="E12" i="4"/>
  <c r="E19" i="4"/>
  <c r="F19" i="4" s="1"/>
  <c r="E34" i="4"/>
  <c r="F34" i="4" s="1"/>
  <c r="E42" i="4"/>
  <c r="F42" i="4" s="1"/>
  <c r="E50" i="4"/>
  <c r="F50" i="4" s="1"/>
  <c r="F64" i="10"/>
  <c r="E61" i="6"/>
  <c r="E48" i="6"/>
  <c r="F48" i="6" s="1"/>
  <c r="C14" i="6"/>
  <c r="C54" i="6" s="1"/>
  <c r="C52" i="9"/>
  <c r="C56" i="9" s="1"/>
  <c r="C14" i="10"/>
  <c r="C25" i="10"/>
  <c r="D52" i="10"/>
  <c r="D56" i="10" s="1"/>
  <c r="D14" i="9"/>
  <c r="D54" i="9" s="1"/>
  <c r="D25" i="9"/>
  <c r="D55" i="9" s="1"/>
  <c r="D52" i="9"/>
  <c r="D56" i="9" s="1"/>
  <c r="F53" i="12"/>
  <c r="C14" i="12"/>
  <c r="C54" i="12" s="1"/>
  <c r="C25" i="12"/>
  <c r="C55" i="12" s="1"/>
  <c r="C14" i="7"/>
  <c r="C54" i="7" s="1"/>
  <c r="C25" i="7"/>
  <c r="C55" i="7" s="1"/>
  <c r="C52" i="7"/>
  <c r="C56" i="7" s="1"/>
  <c r="C14" i="5"/>
  <c r="C54" i="5" s="1"/>
  <c r="C25" i="5"/>
  <c r="C55" i="5" s="1"/>
  <c r="C52" i="5"/>
  <c r="C56" i="5" s="1"/>
  <c r="C14" i="4"/>
  <c r="C54" i="4" s="1"/>
  <c r="C25" i="4"/>
  <c r="C52" i="4"/>
  <c r="C56" i="4" s="1"/>
  <c r="C25" i="3"/>
  <c r="C55" i="3" s="1"/>
  <c r="C52" i="3"/>
  <c r="C56" i="3" s="1"/>
  <c r="C14" i="3"/>
  <c r="C54" i="3" s="1"/>
  <c r="E56" i="6" l="1"/>
  <c r="F56" i="6" s="1"/>
  <c r="E56" i="12"/>
  <c r="F56" i="12" s="1"/>
  <c r="E54" i="6"/>
  <c r="E52" i="6"/>
  <c r="E55" i="9"/>
  <c r="F55" i="9" s="1"/>
  <c r="E52" i="12"/>
  <c r="D57" i="3"/>
  <c r="D57" i="10"/>
  <c r="C55" i="4"/>
  <c r="E55" i="4" s="1"/>
  <c r="F55" i="4" s="1"/>
  <c r="C25" i="11"/>
  <c r="E55" i="5"/>
  <c r="F55" i="5" s="1"/>
  <c r="E55" i="7"/>
  <c r="F55" i="7" s="1"/>
  <c r="D57" i="9"/>
  <c r="F61" i="6"/>
  <c r="E55" i="3"/>
  <c r="F55" i="3" s="1"/>
  <c r="E56" i="7"/>
  <c r="F56" i="7" s="1"/>
  <c r="D57" i="7"/>
  <c r="D64" i="11" s="1"/>
  <c r="E56" i="9"/>
  <c r="F56" i="9" s="1"/>
  <c r="E54" i="9"/>
  <c r="F54" i="9" s="1"/>
  <c r="C57" i="7"/>
  <c r="E54" i="7"/>
  <c r="F54" i="7" s="1"/>
  <c r="D53" i="4"/>
  <c r="D56" i="4"/>
  <c r="D57" i="4" s="1"/>
  <c r="E56" i="3"/>
  <c r="F56" i="3" s="1"/>
  <c r="G56" i="3"/>
  <c r="E54" i="4"/>
  <c r="F54" i="4" s="1"/>
  <c r="E56" i="5"/>
  <c r="F56" i="5" s="1"/>
  <c r="C57" i="12"/>
  <c r="C57" i="9"/>
  <c r="E54" i="3"/>
  <c r="F54" i="3" s="1"/>
  <c r="C57" i="3"/>
  <c r="E57" i="3" s="1"/>
  <c r="F57" i="3" s="1"/>
  <c r="E54" i="5"/>
  <c r="F54" i="5" s="1"/>
  <c r="C57" i="5"/>
  <c r="D57" i="6"/>
  <c r="E55" i="12"/>
  <c r="F54" i="6"/>
  <c r="C55" i="6"/>
  <c r="D57" i="5"/>
  <c r="E14" i="6"/>
  <c r="F14" i="6" s="1"/>
  <c r="E14" i="10"/>
  <c r="F14" i="10" s="1"/>
  <c r="C54" i="10"/>
  <c r="E56" i="10"/>
  <c r="F56" i="10" s="1"/>
  <c r="E52" i="10"/>
  <c r="F52" i="10" s="1"/>
  <c r="E25" i="10"/>
  <c r="F25" i="10" s="1"/>
  <c r="C55" i="10"/>
  <c r="E55" i="10" s="1"/>
  <c r="F55" i="10" s="1"/>
  <c r="E52" i="9"/>
  <c r="E14" i="9"/>
  <c r="F14" i="9" s="1"/>
  <c r="E25" i="9"/>
  <c r="F25" i="9" s="1"/>
  <c r="E25" i="12"/>
  <c r="E14" i="7"/>
  <c r="F14" i="7" s="1"/>
  <c r="E52" i="7"/>
  <c r="F53" i="7"/>
  <c r="E25" i="7"/>
  <c r="F25" i="7" s="1"/>
  <c r="E52" i="5"/>
  <c r="F52" i="5" s="1"/>
  <c r="E25" i="5"/>
  <c r="F25" i="5" s="1"/>
  <c r="E14" i="5"/>
  <c r="F14" i="5" s="1"/>
  <c r="E52" i="4"/>
  <c r="C53" i="4"/>
  <c r="E25" i="4"/>
  <c r="F25" i="4" s="1"/>
  <c r="E14" i="4"/>
  <c r="F14" i="4" s="1"/>
  <c r="E25" i="3"/>
  <c r="F25" i="3" s="1"/>
  <c r="E14" i="3"/>
  <c r="F14" i="3" s="1"/>
  <c r="E52" i="3"/>
  <c r="F52" i="3" s="1"/>
  <c r="E55" i="6" l="1"/>
  <c r="F55" i="6" s="1"/>
  <c r="E56" i="4"/>
  <c r="F56" i="4" s="1"/>
  <c r="C57" i="4"/>
  <c r="E57" i="4" s="1"/>
  <c r="F57" i="4" s="1"/>
  <c r="H64" i="4" s="1"/>
  <c r="E53" i="4"/>
  <c r="F53" i="4" s="1"/>
  <c r="E57" i="5"/>
  <c r="F57" i="5" s="1"/>
  <c r="C57" i="6"/>
  <c r="E57" i="7"/>
  <c r="F57" i="7" s="1"/>
  <c r="E57" i="9"/>
  <c r="F57" i="9" s="1"/>
  <c r="H64" i="9" s="1"/>
  <c r="E61" i="9"/>
  <c r="F61" i="9" s="1"/>
  <c r="C57" i="10"/>
  <c r="E57" i="10" s="1"/>
  <c r="F57" i="10" s="1"/>
  <c r="H64" i="10" s="1"/>
  <c r="E54" i="10"/>
  <c r="F54" i="10" s="1"/>
  <c r="E57" i="6" l="1"/>
  <c r="F57" i="6" s="1"/>
  <c r="E61" i="7"/>
  <c r="F61" i="7" s="1"/>
  <c r="E61" i="5"/>
  <c r="F61" i="5" s="1"/>
  <c r="B52" i="10"/>
  <c r="B52" i="9"/>
  <c r="F52" i="9" s="1"/>
  <c r="B52" i="12"/>
  <c r="F52" i="12" s="1"/>
  <c r="F52" i="7"/>
  <c r="B52" i="6"/>
  <c r="F52" i="6" s="1"/>
  <c r="F52" i="4"/>
  <c r="E51" i="11"/>
  <c r="F51" i="11" s="1"/>
  <c r="D50" i="11"/>
  <c r="C50" i="11"/>
  <c r="D49" i="11"/>
  <c r="E49" i="11" s="1"/>
  <c r="F49" i="11" s="1"/>
  <c r="D48" i="11"/>
  <c r="C48" i="11"/>
  <c r="D47" i="11"/>
  <c r="E47" i="11" s="1"/>
  <c r="F47" i="11" s="1"/>
  <c r="D46" i="11"/>
  <c r="C46" i="11"/>
  <c r="D50" i="2"/>
  <c r="D50" i="1" s="1"/>
  <c r="C50" i="2"/>
  <c r="D48" i="2"/>
  <c r="D48" i="1" s="1"/>
  <c r="C48" i="2"/>
  <c r="D46" i="2"/>
  <c r="D46" i="1" s="1"/>
  <c r="C46" i="2"/>
  <c r="D44" i="2"/>
  <c r="C44" i="2"/>
  <c r="D42" i="2"/>
  <c r="C42" i="2"/>
  <c r="D40" i="2"/>
  <c r="C40" i="2"/>
  <c r="D38" i="2"/>
  <c r="C38" i="2"/>
  <c r="D36" i="2"/>
  <c r="C36" i="2"/>
  <c r="D34" i="2"/>
  <c r="C34" i="2"/>
  <c r="D32" i="2"/>
  <c r="C32" i="2"/>
  <c r="D30" i="2"/>
  <c r="C30" i="2"/>
  <c r="D28" i="2"/>
  <c r="C28" i="2"/>
  <c r="D19" i="2"/>
  <c r="D19" i="1" s="1"/>
  <c r="C19" i="2"/>
  <c r="C19" i="1" s="1"/>
  <c r="D17" i="2"/>
  <c r="D17" i="1" s="1"/>
  <c r="C17" i="2"/>
  <c r="C17" i="1" s="1"/>
  <c r="D12" i="2"/>
  <c r="D12" i="1" s="1"/>
  <c r="C12" i="2"/>
  <c r="C12" i="1" s="1"/>
  <c r="D10" i="2"/>
  <c r="C10" i="2"/>
  <c r="D8" i="2"/>
  <c r="C8" i="2"/>
  <c r="D6" i="2"/>
  <c r="C6" i="2"/>
  <c r="D4" i="2"/>
  <c r="C4" i="2"/>
  <c r="D25" i="1" l="1"/>
  <c r="C25" i="1"/>
  <c r="E17" i="1"/>
  <c r="E19" i="1"/>
  <c r="H64" i="5"/>
  <c r="E6" i="2"/>
  <c r="E10" i="2"/>
  <c r="E17" i="2"/>
  <c r="F17" i="2" s="1"/>
  <c r="D52" i="2"/>
  <c r="D56" i="2" s="1"/>
  <c r="E28" i="2"/>
  <c r="F28" i="2" s="1"/>
  <c r="E32" i="2"/>
  <c r="F32" i="2" s="1"/>
  <c r="E36" i="2"/>
  <c r="F36" i="2" s="1"/>
  <c r="E40" i="2"/>
  <c r="F40" i="2" s="1"/>
  <c r="E44" i="2"/>
  <c r="F44" i="2" s="1"/>
  <c r="E48" i="2"/>
  <c r="F48" i="2" s="1"/>
  <c r="C48" i="1"/>
  <c r="E48" i="1" s="1"/>
  <c r="F48" i="1" s="1"/>
  <c r="C52" i="2"/>
  <c r="E8" i="2"/>
  <c r="E12" i="2"/>
  <c r="E19" i="2"/>
  <c r="F19" i="2" s="1"/>
  <c r="E30" i="2"/>
  <c r="F30" i="2" s="1"/>
  <c r="E34" i="2"/>
  <c r="F34" i="2" s="1"/>
  <c r="E38" i="2"/>
  <c r="F38" i="2" s="1"/>
  <c r="E42" i="2"/>
  <c r="F42" i="2" s="1"/>
  <c r="E46" i="2"/>
  <c r="F46" i="2" s="1"/>
  <c r="C46" i="1"/>
  <c r="E46" i="1" s="1"/>
  <c r="F46" i="1" s="1"/>
  <c r="E50" i="2"/>
  <c r="F50" i="2" s="1"/>
  <c r="C50" i="1"/>
  <c r="E50" i="1" s="1"/>
  <c r="E46" i="11"/>
  <c r="F46" i="11" s="1"/>
  <c r="C64" i="11"/>
  <c r="E50" i="11"/>
  <c r="F50" i="11" s="1"/>
  <c r="E48" i="11"/>
  <c r="F48" i="11" s="1"/>
  <c r="E25" i="1" l="1"/>
  <c r="F25" i="1" s="1"/>
  <c r="C56" i="2"/>
  <c r="E56" i="2" s="1"/>
  <c r="F56" i="2" s="1"/>
  <c r="E52" i="2"/>
  <c r="F52" i="2" s="1"/>
  <c r="F64" i="7"/>
  <c r="H64" i="7" s="1"/>
  <c r="E64" i="11"/>
  <c r="E4" i="2"/>
  <c r="D25" i="2"/>
  <c r="D55" i="2" s="1"/>
  <c r="E60" i="2"/>
  <c r="D14" i="2" l="1"/>
  <c r="C14" i="2"/>
  <c r="C14" i="1" s="1"/>
  <c r="C25" i="2"/>
  <c r="D54" i="2" l="1"/>
  <c r="D57" i="2" s="1"/>
  <c r="C54" i="2"/>
  <c r="E14" i="2"/>
  <c r="F14" i="2" s="1"/>
  <c r="C55" i="2"/>
  <c r="E55" i="2" s="1"/>
  <c r="F55" i="2" s="1"/>
  <c r="E25" i="2"/>
  <c r="F25" i="2" s="1"/>
  <c r="C57" i="2" l="1"/>
  <c r="E57" i="2" s="1"/>
  <c r="F57" i="2" s="1"/>
  <c r="H64" i="2" s="1"/>
  <c r="E54" i="2"/>
  <c r="F54" i="2" s="1"/>
  <c r="E20" i="1"/>
  <c r="E22" i="1"/>
  <c r="E23" i="1"/>
  <c r="F23" i="1" s="1"/>
  <c r="E67" i="1" l="1"/>
  <c r="E69" i="1" l="1"/>
  <c r="E70" i="1"/>
  <c r="F76" i="1" l="1"/>
  <c r="F72" i="1" l="1"/>
  <c r="C9" i="1" l="1"/>
  <c r="E9" i="1" s="1"/>
  <c r="E11" i="1"/>
  <c r="E15" i="11"/>
  <c r="F15" i="11" s="1"/>
  <c r="E16" i="11"/>
  <c r="F16" i="11" s="1"/>
  <c r="E18" i="11"/>
  <c r="F18" i="11" s="1"/>
  <c r="E20" i="11"/>
  <c r="F20" i="11" s="1"/>
  <c r="E21" i="11"/>
  <c r="F21" i="11" s="1"/>
  <c r="E22" i="11"/>
  <c r="F22" i="11" s="1"/>
  <c r="E23" i="11"/>
  <c r="F23" i="11" s="1"/>
  <c r="E24" i="11"/>
  <c r="F24" i="11" s="1"/>
  <c r="E26" i="11"/>
  <c r="F26" i="11" s="1"/>
  <c r="E27" i="11"/>
  <c r="F27" i="11" s="1"/>
  <c r="E41" i="11"/>
  <c r="F41" i="11" s="1"/>
  <c r="E43" i="11"/>
  <c r="F43" i="11" s="1"/>
  <c r="E45" i="11"/>
  <c r="F45" i="11" s="1"/>
  <c r="E53" i="11"/>
  <c r="F53" i="11" s="1"/>
  <c r="E58" i="11"/>
  <c r="F58" i="11" s="1"/>
  <c r="E59" i="11"/>
  <c r="F59" i="11" s="1"/>
  <c r="D15" i="11"/>
  <c r="D16" i="11"/>
  <c r="D18" i="11"/>
  <c r="D20" i="11"/>
  <c r="D21" i="11"/>
  <c r="D22" i="11"/>
  <c r="D23" i="11"/>
  <c r="D24" i="11"/>
  <c r="C26" i="11"/>
  <c r="D26" i="11"/>
  <c r="C27" i="11"/>
  <c r="D27" i="11"/>
  <c r="C29" i="11"/>
  <c r="D29" i="11"/>
  <c r="C31" i="11"/>
  <c r="D31" i="11"/>
  <c r="C33" i="11"/>
  <c r="D33" i="11"/>
  <c r="C35" i="11"/>
  <c r="D35" i="11"/>
  <c r="C37" i="11"/>
  <c r="D37" i="11"/>
  <c r="C39" i="11"/>
  <c r="D39" i="11"/>
  <c r="C41" i="11"/>
  <c r="D41" i="11"/>
  <c r="C43" i="11"/>
  <c r="D43" i="11"/>
  <c r="C45" i="11"/>
  <c r="D45" i="11"/>
  <c r="C53" i="11"/>
  <c r="D53" i="11"/>
  <c r="C58" i="11"/>
  <c r="D58" i="11"/>
  <c r="C59" i="11"/>
  <c r="D59" i="11"/>
  <c r="C60" i="11"/>
  <c r="D60" i="11"/>
  <c r="C61" i="11"/>
  <c r="D61" i="11"/>
  <c r="C63" i="11"/>
  <c r="D63" i="11"/>
  <c r="C7" i="11"/>
  <c r="D7" i="11"/>
  <c r="C9" i="11"/>
  <c r="D9" i="11"/>
  <c r="C11" i="11"/>
  <c r="D11" i="11"/>
  <c r="E63" i="11" l="1"/>
  <c r="F63" i="11" s="1"/>
  <c r="E61" i="11"/>
  <c r="F61" i="11" s="1"/>
  <c r="E60" i="11" l="1"/>
  <c r="F60" i="11" s="1"/>
  <c r="F64" i="11" l="1"/>
  <c r="E21" i="1"/>
  <c r="F21" i="1" s="1"/>
  <c r="C5" i="11" l="1"/>
  <c r="D5" i="11"/>
  <c r="C13" i="11"/>
  <c r="D13" i="11"/>
  <c r="C38" i="11" l="1"/>
  <c r="C42" i="11"/>
  <c r="C10" i="11"/>
  <c r="C32" i="11"/>
  <c r="C36" i="11"/>
  <c r="C40" i="11"/>
  <c r="C44" i="11"/>
  <c r="C8" i="11"/>
  <c r="C12" i="11"/>
  <c r="C30" i="11"/>
  <c r="E68" i="1" l="1"/>
  <c r="E72" i="1" s="1"/>
  <c r="E76" i="1"/>
  <c r="D34" i="11" l="1"/>
  <c r="D17" i="11" l="1"/>
  <c r="D19" i="11"/>
  <c r="D4" i="11"/>
  <c r="D6" i="11"/>
  <c r="D42" i="11" l="1"/>
  <c r="D44" i="11"/>
  <c r="D28" i="11"/>
  <c r="D40" i="11"/>
  <c r="D32" i="11"/>
  <c r="E19" i="11"/>
  <c r="F19" i="11" s="1"/>
  <c r="D36" i="11"/>
  <c r="C34" i="11"/>
  <c r="D8" i="11"/>
  <c r="E8" i="11"/>
  <c r="D38" i="11"/>
  <c r="C55" i="11"/>
  <c r="D30" i="11"/>
  <c r="D52" i="11" l="1"/>
  <c r="D56" i="11" s="1"/>
  <c r="E32" i="11"/>
  <c r="F32" i="11" s="1"/>
  <c r="E42" i="11"/>
  <c r="F42" i="11" s="1"/>
  <c r="E34" i="11"/>
  <c r="F34" i="11" s="1"/>
  <c r="E44" i="11"/>
  <c r="F44" i="11" s="1"/>
  <c r="E30" i="11"/>
  <c r="F30" i="11" s="1"/>
  <c r="D25" i="11"/>
  <c r="E38" i="11"/>
  <c r="F38" i="11" s="1"/>
  <c r="E17" i="11"/>
  <c r="F17" i="11" s="1"/>
  <c r="E36" i="11"/>
  <c r="F36" i="11" s="1"/>
  <c r="D55" i="11" l="1"/>
  <c r="E55" i="11" s="1"/>
  <c r="F55" i="11" s="1"/>
  <c r="E25" i="11"/>
  <c r="F25" i="11" s="1"/>
  <c r="D10" i="11" l="1"/>
  <c r="E10" i="11" s="1"/>
  <c r="D12" i="11"/>
  <c r="E12" i="11" s="1"/>
  <c r="D14" i="11" l="1"/>
  <c r="D54" i="11" s="1"/>
  <c r="D57" i="11" s="1"/>
  <c r="C28" i="11" l="1"/>
  <c r="C52" i="11" s="1"/>
  <c r="C30" i="1"/>
  <c r="C32" i="1"/>
  <c r="E52" i="11" l="1"/>
  <c r="F52" i="11" s="1"/>
  <c r="C56" i="11"/>
  <c r="E56" i="11" s="1"/>
  <c r="F56" i="11" s="1"/>
  <c r="C4" i="11" l="1"/>
  <c r="E4" i="11"/>
  <c r="E6" i="11" l="1"/>
  <c r="C6" i="11"/>
  <c r="C14" i="11" l="1"/>
  <c r="C54" i="11" s="1"/>
  <c r="E54" i="11" l="1"/>
  <c r="F54" i="11" s="1"/>
  <c r="C57" i="11"/>
  <c r="E57" i="11" s="1"/>
  <c r="F57" i="11" s="1"/>
  <c r="E14" i="11"/>
  <c r="F14" i="11" s="1"/>
  <c r="H64" i="3" l="1"/>
  <c r="C10" i="1" l="1"/>
  <c r="H64" i="6" l="1"/>
  <c r="D10" i="1"/>
  <c r="E10" i="1" s="1"/>
  <c r="E12" i="1"/>
  <c r="C44" i="1" l="1"/>
  <c r="D42" i="1"/>
  <c r="C40" i="1"/>
  <c r="C38" i="1"/>
  <c r="C36" i="1"/>
  <c r="C34" i="1"/>
  <c r="C8" i="1"/>
  <c r="D6" i="1" l="1"/>
  <c r="D30" i="1" l="1"/>
  <c r="E30" i="1" s="1"/>
  <c r="F30" i="1" s="1"/>
  <c r="D32" i="1"/>
  <c r="E32" i="1" s="1"/>
  <c r="F32" i="1" s="1"/>
  <c r="F50" i="1"/>
  <c r="D40" i="1"/>
  <c r="E40" i="1" s="1"/>
  <c r="F40" i="1" s="1"/>
  <c r="D38" i="1"/>
  <c r="E38" i="1" s="1"/>
  <c r="F38" i="1" s="1"/>
  <c r="D36" i="1"/>
  <c r="E36" i="1" s="1"/>
  <c r="F36" i="1" s="1"/>
  <c r="C42" i="1"/>
  <c r="E42" i="1" s="1"/>
  <c r="F42" i="1" s="1"/>
  <c r="D44" i="1"/>
  <c r="E44" i="1" s="1"/>
  <c r="F44" i="1" s="1"/>
  <c r="D8" i="1"/>
  <c r="E8" i="1" s="1"/>
  <c r="D34" i="1"/>
  <c r="E34" i="1" s="1"/>
  <c r="F34" i="1" s="1"/>
  <c r="C28" i="1"/>
  <c r="D28" i="1"/>
  <c r="F17" i="1" l="1"/>
  <c r="F19" i="1"/>
  <c r="D52" i="1"/>
  <c r="D56" i="1" s="1"/>
  <c r="E28" i="1"/>
  <c r="F28" i="1" s="1"/>
  <c r="C52" i="1"/>
  <c r="D55" i="1" l="1"/>
  <c r="E52" i="1"/>
  <c r="F52" i="1" s="1"/>
  <c r="C56" i="1"/>
  <c r="C55" i="1"/>
  <c r="E55" i="1" l="1"/>
  <c r="E56" i="1"/>
  <c r="F56" i="1" s="1"/>
  <c r="C4" i="1"/>
  <c r="C6" i="1" l="1"/>
  <c r="E6" i="1" l="1"/>
  <c r="C75" i="1" l="1"/>
  <c r="C77" i="1" s="1"/>
  <c r="C54" i="1"/>
  <c r="C57" i="1" s="1"/>
  <c r="E28" i="11" l="1"/>
  <c r="F28" i="11" s="1"/>
  <c r="E31" i="11"/>
  <c r="F31" i="11" s="1"/>
  <c r="E29" i="11"/>
  <c r="F29" i="11" s="1"/>
  <c r="E33" i="11"/>
  <c r="F33" i="11" s="1"/>
  <c r="E35" i="11"/>
  <c r="F35" i="11" s="1"/>
  <c r="E37" i="11"/>
  <c r="F37" i="11" s="1"/>
  <c r="E39" i="11"/>
  <c r="F39" i="11" s="1"/>
  <c r="E40" i="11"/>
  <c r="F40" i="11" s="1"/>
  <c r="F55" i="1" l="1"/>
  <c r="D4" i="12" l="1"/>
  <c r="D14" i="12" l="1"/>
  <c r="E4" i="12"/>
  <c r="D4" i="1"/>
  <c r="D54" i="12" l="1"/>
  <c r="D57" i="12" s="1"/>
  <c r="D14" i="1"/>
  <c r="E14" i="1" s="1"/>
  <c r="E14" i="12"/>
  <c r="F14" i="12" s="1"/>
  <c r="E4" i="1"/>
  <c r="E54" i="12" l="1"/>
  <c r="F54" i="12" s="1"/>
  <c r="E61" i="12"/>
  <c r="F61" i="12" s="1"/>
  <c r="E57" i="12"/>
  <c r="F57" i="12" s="1"/>
  <c r="H64" i="12" s="1"/>
  <c r="D54" i="1"/>
  <c r="E54" i="1" s="1"/>
  <c r="D75" i="1"/>
  <c r="D77" i="1" s="1"/>
  <c r="D57" i="1" l="1"/>
  <c r="E57" i="1" s="1"/>
  <c r="F54" i="1"/>
  <c r="F57" i="1" s="1"/>
  <c r="E75" i="1"/>
  <c r="E77" i="1" s="1"/>
  <c r="F14" i="1"/>
  <c r="F75" i="1" s="1"/>
  <c r="F77" i="1" s="1"/>
  <c r="F61" i="1" l="1"/>
</calcChain>
</file>

<file path=xl/comments1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10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11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2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3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4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5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6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7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8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comments9.xml><?xml version="1.0" encoding="utf-8"?>
<comments xmlns="http://schemas.openxmlformats.org/spreadsheetml/2006/main">
  <authors>
    <author>Barbara_W_Sterling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Barbara_W_Sterling:</t>
        </r>
        <r>
          <rPr>
            <sz val="8"/>
            <color indexed="81"/>
            <rFont val="Tahoma"/>
            <family val="2"/>
          </rPr>
          <t xml:space="preserve">
from piece count pieces added (bd vol. unanalysed, transfer
</t>
        </r>
      </text>
    </comment>
  </commentList>
</comments>
</file>

<file path=xl/sharedStrings.xml><?xml version="1.0" encoding="utf-8"?>
<sst xmlns="http://schemas.openxmlformats.org/spreadsheetml/2006/main" count="547" uniqueCount="68">
  <si>
    <t>Books</t>
  </si>
  <si>
    <t>Microforms</t>
  </si>
  <si>
    <t>Serial Vols.</t>
  </si>
  <si>
    <t>TOTAL</t>
  </si>
  <si>
    <t>Other</t>
  </si>
  <si>
    <t>Rauner</t>
  </si>
  <si>
    <t>Slides</t>
  </si>
  <si>
    <t>Paddock</t>
  </si>
  <si>
    <t>Kresge</t>
  </si>
  <si>
    <t>Dana</t>
  </si>
  <si>
    <t>Baker</t>
  </si>
  <si>
    <t>Govt docs</t>
  </si>
  <si>
    <t>Printed Material</t>
  </si>
  <si>
    <t>CD-Roms</t>
  </si>
  <si>
    <t>Sound Rec.</t>
  </si>
  <si>
    <t>Video</t>
  </si>
  <si>
    <t>Motion Picture/Film</t>
  </si>
  <si>
    <t>Manuscripts</t>
  </si>
  <si>
    <t>Photographs</t>
  </si>
  <si>
    <t>Other Formats</t>
  </si>
  <si>
    <t>Cook</t>
  </si>
  <si>
    <t>Feldberg</t>
  </si>
  <si>
    <t>Sherman</t>
  </si>
  <si>
    <t>Cumulative Printed</t>
  </si>
  <si>
    <t>Film</t>
  </si>
  <si>
    <t>Fiche</t>
  </si>
  <si>
    <t>Holdings</t>
  </si>
  <si>
    <t>Added</t>
  </si>
  <si>
    <t>Discarded</t>
  </si>
  <si>
    <t>Manuscripts (linear feet)</t>
  </si>
  <si>
    <t>Current serial titles</t>
  </si>
  <si>
    <t>Serials (printed)</t>
  </si>
  <si>
    <t>Serials (microform)</t>
  </si>
  <si>
    <t>Network Resources</t>
  </si>
  <si>
    <t>Continuing Resources</t>
  </si>
  <si>
    <t>Collections &amp; Databases</t>
  </si>
  <si>
    <t>Biomedical</t>
  </si>
  <si>
    <t>Dana &amp; Matthews-Fuller</t>
  </si>
  <si>
    <t>Printed</t>
  </si>
  <si>
    <t>E monographs</t>
  </si>
  <si>
    <t>Net</t>
  </si>
  <si>
    <t xml:space="preserve">Card </t>
  </si>
  <si>
    <t xml:space="preserve">Print </t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</si>
  <si>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Printed Volumes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</si>
  <si>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Microforms</t>
    </r>
  </si>
  <si>
    <r>
      <t>TOTAL</t>
    </r>
    <r>
      <rPr>
        <sz val="10"/>
        <rFont val="Arial"/>
        <family val="2"/>
      </rPr>
      <t xml:space="preserve"> Other Formats</t>
    </r>
  </si>
  <si>
    <t>Serials (electronic)</t>
  </si>
  <si>
    <t>Serials (other non-print)</t>
  </si>
  <si>
    <t>Matthews-Fuller Health Sciences</t>
  </si>
  <si>
    <t>"books"</t>
  </si>
  <si>
    <t>DVD-ROM/Diskettes</t>
  </si>
  <si>
    <t>Maps-Including Mon class. as Atlases</t>
  </si>
  <si>
    <t>Maps-Including Mon class. as Atlases-Including Mon class. as Atlases</t>
  </si>
  <si>
    <t>Storage Books</t>
  </si>
  <si>
    <t>Storage Serials</t>
  </si>
  <si>
    <t>Streaming Audio</t>
  </si>
  <si>
    <t>Streaming Video</t>
  </si>
  <si>
    <t>E -Monographs</t>
  </si>
  <si>
    <t xml:space="preserve">Cumulative Micro </t>
  </si>
  <si>
    <t>Cumulative Other Formats</t>
  </si>
  <si>
    <t>FY15</t>
  </si>
  <si>
    <t>All libraries FY16</t>
  </si>
  <si>
    <t>FY16</t>
  </si>
  <si>
    <t xml:space="preserve">  Board Games</t>
  </si>
  <si>
    <t xml:space="preserve">  Video Games</t>
  </si>
  <si>
    <t>see above</t>
  </si>
  <si>
    <t>This is what was reported but fudged it to fit bib# stats</t>
  </si>
  <si>
    <t>starting figures made up &amp; discard, ending counted current item records; see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</si>
</sst>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0_);[Red]\(0\)"/>
  </numFmts>
  <fonts count="27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8"/>
      <name val="Geneva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Geneva"/>
      <family val="2"/>
    </font>
    <font>
      <b/>
      <sz val="10"/>
      <name val="Geneva"/>
      <family val="2"/>
    </font>
    <font>
      <sz val="10"/>
      <name val="Helv"/>
    </font>
    <font>
      <i/>
      <sz val="10"/>
      <name val="Arial"/>
      <family val="2"/>
    </font>
    <font>
      <b/>
      <sz val="1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Geneva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theme="6" tint="-0.499984740745262"/>
      <name val="Geneva"/>
      <family val="2"/>
    </font>
    <font>
      <sz val="10"/>
      <color theme="6" tint="-0.499984740745262"/>
      <name val="Arial"/>
      <family val="2"/>
    </font>
    <font>
      <sz val="9"/>
      <name val="Arial"/>
      <family val="2"/>
    </font>
    <font>
      <sz val="9"/>
      <name val="Geneva"/>
    </font>
    <font>
      <b/>
      <sz val="10"/>
      <color rgb="FF006600"/>
      <name val="Arial"/>
      <family val="2"/>
    </font>
    <font>
      <sz val="10"/>
      <color rgb="FF006600"/>
      <name val="Arial"/>
      <family val="2"/>
    </font>
    <font>
      <sz val="10"/>
      <color rgb="FF00660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/>
    <xf numFmtId="0" fontId="4" fillId="0" borderId="0" xfId="0" applyNumberFormat="1" applyFont="1" applyFill="1" applyBorder="1"/>
    <xf numFmtId="3" fontId="5" fillId="0" borderId="0" xfId="0" applyNumberFormat="1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7" fontId="4" fillId="0" borderId="0" xfId="0" applyNumberFormat="1" applyFont="1" applyFill="1" applyBorder="1"/>
    <xf numFmtId="3" fontId="4" fillId="0" borderId="0" xfId="0" applyNumberFormat="1" applyFont="1" applyFill="1" applyBorder="1"/>
    <xf numFmtId="3" fontId="9" fillId="0" borderId="0" xfId="1" applyNumberFormat="1" applyFont="1" applyBorder="1"/>
    <xf numFmtId="3" fontId="5" fillId="0" borderId="0" xfId="1" applyNumberFormat="1" applyFont="1" applyFill="1" applyBorder="1"/>
    <xf numFmtId="3" fontId="5" fillId="0" borderId="0" xfId="1" applyNumberFormat="1" applyFont="1" applyFill="1"/>
    <xf numFmtId="3" fontId="5" fillId="0" borderId="0" xfId="0" applyNumberFormat="1" applyFont="1" applyFill="1" applyBorder="1" applyAlignment="1"/>
    <xf numFmtId="3" fontId="5" fillId="0" borderId="0" xfId="1" applyNumberFormat="1" applyFont="1" applyFill="1" applyBorder="1" applyAlignment="1"/>
    <xf numFmtId="3" fontId="5" fillId="0" borderId="0" xfId="0" applyNumberFormat="1" applyFont="1" applyFill="1"/>
    <xf numFmtId="17" fontId="5" fillId="0" borderId="0" xfId="0" applyNumberFormat="1" applyFont="1" applyFill="1"/>
    <xf numFmtId="0" fontId="9" fillId="0" borderId="0" xfId="0" applyFont="1" applyFill="1" applyBorder="1"/>
    <xf numFmtId="43" fontId="4" fillId="0" borderId="0" xfId="1" applyFont="1" applyFill="1" applyBorder="1"/>
    <xf numFmtId="3" fontId="9" fillId="0" borderId="0" xfId="0" applyNumberFormat="1" applyFont="1" applyFill="1" applyBorder="1"/>
    <xf numFmtId="0" fontId="9" fillId="0" borderId="0" xfId="0" applyNumberFormat="1" applyFont="1" applyFill="1" applyBorder="1"/>
    <xf numFmtId="43" fontId="5" fillId="0" borderId="0" xfId="1" applyFont="1" applyFill="1"/>
    <xf numFmtId="0" fontId="5" fillId="0" borderId="0" xfId="0" applyFont="1" applyBorder="1"/>
    <xf numFmtId="0" fontId="5" fillId="0" borderId="0" xfId="0" applyNumberFormat="1" applyFont="1" applyFill="1" applyBorder="1"/>
    <xf numFmtId="37" fontId="4" fillId="0" borderId="0" xfId="1" applyNumberFormat="1" applyFont="1" applyFill="1" applyBorder="1" applyAlignment="1">
      <alignment horizontal="center" vertical="center"/>
    </xf>
    <xf numFmtId="37" fontId="5" fillId="0" borderId="0" xfId="1" applyNumberFormat="1" applyFont="1" applyFill="1" applyBorder="1"/>
    <xf numFmtId="37" fontId="4" fillId="0" borderId="0" xfId="0" applyNumberFormat="1" applyFont="1" applyFill="1" applyBorder="1"/>
    <xf numFmtId="37" fontId="4" fillId="0" borderId="0" xfId="0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/>
    <xf numFmtId="0" fontId="5" fillId="0" borderId="0" xfId="0" applyFont="1" applyFill="1" applyAlignment="1"/>
    <xf numFmtId="165" fontId="4" fillId="0" borderId="0" xfId="0" applyNumberFormat="1" applyFont="1" applyFill="1"/>
    <xf numFmtId="0" fontId="10" fillId="0" borderId="0" xfId="0" applyFont="1" applyFill="1" applyBorder="1"/>
    <xf numFmtId="3" fontId="11" fillId="0" borderId="0" xfId="0" applyNumberFormat="1" applyFont="1" applyFill="1" applyBorder="1"/>
    <xf numFmtId="0" fontId="9" fillId="0" borderId="0" xfId="0" applyFont="1" applyFill="1"/>
    <xf numFmtId="0" fontId="10" fillId="0" borderId="0" xfId="0" applyFont="1" applyFill="1"/>
    <xf numFmtId="0" fontId="5" fillId="0" borderId="0" xfId="0" applyNumberFormat="1" applyFont="1" applyFill="1" applyBorder="1" applyAlignment="1"/>
    <xf numFmtId="0" fontId="4" fillId="0" borderId="0" xfId="0" applyNumberFormat="1" applyFont="1" applyBorder="1"/>
    <xf numFmtId="0" fontId="5" fillId="0" borderId="0" xfId="0" applyNumberFormat="1" applyFont="1" applyBorder="1"/>
    <xf numFmtId="164" fontId="5" fillId="0" borderId="0" xfId="1" applyNumberFormat="1" applyFont="1" applyBorder="1"/>
    <xf numFmtId="0" fontId="4" fillId="0" borderId="0" xfId="0" applyFont="1"/>
    <xf numFmtId="0" fontId="5" fillId="0" borderId="0" xfId="0" applyFont="1"/>
    <xf numFmtId="1" fontId="5" fillId="0" borderId="0" xfId="0" applyNumberFormat="1" applyFont="1" applyFill="1"/>
    <xf numFmtId="41" fontId="13" fillId="0" borderId="0" xfId="2" applyNumberFormat="1" applyFont="1" applyFill="1" applyBorder="1"/>
    <xf numFmtId="41" fontId="14" fillId="0" borderId="0" xfId="2" applyNumberFormat="1" applyFont="1" applyFill="1" applyBorder="1"/>
    <xf numFmtId="41" fontId="14" fillId="0" borderId="0" xfId="2" applyNumberFormat="1" applyFont="1" applyFill="1"/>
    <xf numFmtId="41" fontId="15" fillId="0" borderId="0" xfId="2" applyNumberFormat="1" applyFont="1" applyFill="1" applyBorder="1"/>
    <xf numFmtId="41" fontId="16" fillId="0" borderId="0" xfId="2" applyNumberFormat="1" applyFont="1" applyFill="1"/>
    <xf numFmtId="0" fontId="5" fillId="0" borderId="0" xfId="0" applyFont="1" applyFill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164" fontId="9" fillId="0" borderId="0" xfId="1" applyNumberFormat="1" applyFont="1" applyBorder="1"/>
    <xf numFmtId="166" fontId="5" fillId="0" borderId="0" xfId="0" applyNumberFormat="1" applyFont="1" applyFill="1"/>
    <xf numFmtId="166" fontId="4" fillId="0" borderId="0" xfId="0" applyNumberFormat="1" applyFont="1" applyFill="1" applyBorder="1"/>
    <xf numFmtId="166" fontId="5" fillId="0" borderId="0" xfId="0" applyNumberFormat="1" applyFont="1" applyFill="1" applyBorder="1"/>
    <xf numFmtId="166" fontId="9" fillId="0" borderId="0" xfId="0" applyNumberFormat="1" applyFont="1"/>
    <xf numFmtId="166" fontId="5" fillId="0" borderId="0" xfId="0" applyNumberFormat="1" applyFont="1" applyFill="1" applyBorder="1" applyAlignment="1">
      <alignment horizontal="left" indent="1"/>
    </xf>
    <xf numFmtId="166" fontId="5" fillId="0" borderId="0" xfId="1" applyNumberFormat="1" applyFont="1" applyFill="1" applyBorder="1"/>
    <xf numFmtId="166" fontId="9" fillId="0" borderId="0" xfId="0" applyNumberFormat="1" applyFont="1" applyFill="1" applyBorder="1"/>
    <xf numFmtId="166" fontId="9" fillId="0" borderId="0" xfId="1" applyNumberFormat="1" applyFont="1" applyBorder="1"/>
    <xf numFmtId="166" fontId="9" fillId="0" borderId="0" xfId="0" applyNumberFormat="1" applyFont="1" applyBorder="1" applyAlignment="1">
      <alignment horizontal="left" indent="1"/>
    </xf>
    <xf numFmtId="166" fontId="12" fillId="0" borderId="0" xfId="0" applyNumberFormat="1" applyFont="1" applyFill="1" applyBorder="1"/>
    <xf numFmtId="166" fontId="5" fillId="0" borderId="0" xfId="0" applyNumberFormat="1" applyFont="1" applyFill="1" applyBorder="1" applyAlignment="1"/>
    <xf numFmtId="166" fontId="4" fillId="0" borderId="0" xfId="0" applyNumberFormat="1" applyFont="1" applyFill="1" applyBorder="1" applyAlignment="1"/>
    <xf numFmtId="166" fontId="5" fillId="0" borderId="0" xfId="1" applyNumberFormat="1" applyFont="1" applyFill="1" applyBorder="1" applyAlignment="1"/>
    <xf numFmtId="166" fontId="6" fillId="0" borderId="0" xfId="0" applyNumberFormat="1" applyFont="1" applyFill="1" applyBorder="1" applyAlignment="1"/>
    <xf numFmtId="166" fontId="5" fillId="0" borderId="0" xfId="1" applyNumberFormat="1" applyFont="1" applyFill="1"/>
    <xf numFmtId="166" fontId="4" fillId="0" borderId="0" xfId="0" applyNumberFormat="1" applyFont="1" applyBorder="1"/>
    <xf numFmtId="166" fontId="5" fillId="0" borderId="0" xfId="0" applyNumberFormat="1" applyFont="1" applyBorder="1"/>
    <xf numFmtId="164" fontId="4" fillId="0" borderId="0" xfId="1" applyNumberFormat="1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/>
    <xf numFmtId="164" fontId="15" fillId="0" borderId="0" xfId="1" applyNumberFormat="1" applyFont="1" applyFill="1" applyBorder="1"/>
    <xf numFmtId="164" fontId="5" fillId="0" borderId="0" xfId="1" applyNumberFormat="1" applyFont="1" applyFill="1" applyBorder="1"/>
    <xf numFmtId="164" fontId="16" fillId="0" borderId="0" xfId="1" applyNumberFormat="1" applyFont="1" applyFill="1" applyBorder="1"/>
    <xf numFmtId="164" fontId="14" fillId="0" borderId="0" xfId="1" applyNumberFormat="1" applyFont="1" applyFill="1" applyBorder="1"/>
    <xf numFmtId="164" fontId="5" fillId="0" borderId="0" xfId="1" applyNumberFormat="1" applyFont="1" applyFill="1"/>
    <xf numFmtId="164" fontId="16" fillId="0" borderId="0" xfId="1" applyNumberFormat="1" applyFont="1" applyFill="1"/>
    <xf numFmtId="164" fontId="17" fillId="0" borderId="0" xfId="1" applyNumberFormat="1" applyFont="1" applyBorder="1"/>
    <xf numFmtId="3" fontId="16" fillId="0" borderId="0" xfId="1" applyNumberFormat="1" applyFont="1" applyFill="1" applyBorder="1"/>
    <xf numFmtId="164" fontId="18" fillId="0" borderId="0" xfId="1" applyNumberFormat="1" applyFont="1" applyFill="1" applyBorder="1"/>
    <xf numFmtId="0" fontId="19" fillId="0" borderId="0" xfId="0" applyFont="1" applyFill="1" applyBorder="1" applyAlignment="1"/>
    <xf numFmtId="0" fontId="9" fillId="0" borderId="0" xfId="0" applyFont="1" applyBorder="1"/>
    <xf numFmtId="1" fontId="4" fillId="0" borderId="0" xfId="0" applyNumberFormat="1" applyFont="1" applyFill="1" applyBorder="1"/>
    <xf numFmtId="1" fontId="4" fillId="0" borderId="0" xfId="1" applyNumberFormat="1" applyFont="1" applyFill="1" applyBorder="1"/>
    <xf numFmtId="164" fontId="0" fillId="0" borderId="0" xfId="1" applyNumberFormat="1" applyFont="1" applyFill="1" applyBorder="1"/>
    <xf numFmtId="1" fontId="20" fillId="0" borderId="0" xfId="2" applyNumberFormat="1" applyFont="1" applyBorder="1"/>
    <xf numFmtId="164" fontId="20" fillId="0" borderId="0" xfId="1" applyNumberFormat="1" applyFont="1" applyBorder="1"/>
    <xf numFmtId="164" fontId="21" fillId="0" borderId="0" xfId="1" applyNumberFormat="1" applyFont="1" applyFill="1"/>
    <xf numFmtId="41" fontId="21" fillId="0" borderId="0" xfId="2" applyNumberFormat="1" applyFont="1" applyFill="1"/>
    <xf numFmtId="37" fontId="15" fillId="0" borderId="0" xfId="1" applyNumberFormat="1" applyFont="1" applyFill="1" applyBorder="1"/>
    <xf numFmtId="37" fontId="16" fillId="0" borderId="0" xfId="1" applyNumberFormat="1" applyFont="1" applyFill="1"/>
    <xf numFmtId="164" fontId="5" fillId="0" borderId="0" xfId="0" applyNumberFormat="1" applyFont="1" applyFill="1" applyBorder="1" applyAlignment="1"/>
    <xf numFmtId="164" fontId="5" fillId="0" borderId="0" xfId="1" applyNumberFormat="1" applyFont="1" applyFill="1" applyBorder="1" applyAlignment="1">
      <alignment horizontal="right"/>
    </xf>
    <xf numFmtId="164" fontId="21" fillId="0" borderId="0" xfId="1" applyNumberFormat="1" applyFont="1" applyFill="1" applyBorder="1"/>
    <xf numFmtId="3" fontId="14" fillId="0" borderId="0" xfId="1" applyNumberFormat="1" applyFont="1" applyFill="1" applyBorder="1"/>
    <xf numFmtId="3" fontId="22" fillId="0" borderId="0" xfId="0" applyNumberFormat="1" applyFont="1" applyFill="1" applyBorder="1"/>
    <xf numFmtId="38" fontId="5" fillId="0" borderId="0" xfId="1" applyNumberFormat="1" applyFont="1" applyFill="1" applyBorder="1"/>
    <xf numFmtId="164" fontId="20" fillId="0" borderId="0" xfId="1" applyNumberFormat="1" applyFont="1" applyFill="1" applyBorder="1"/>
    <xf numFmtId="164" fontId="16" fillId="0" borderId="0" xfId="1" applyNumberFormat="1" applyFont="1" applyBorder="1"/>
    <xf numFmtId="164" fontId="16" fillId="0" borderId="0" xfId="1" applyNumberFormat="1" applyFont="1" applyFill="1" applyBorder="1" applyAlignment="1"/>
    <xf numFmtId="37" fontId="5" fillId="0" borderId="0" xfId="3" applyNumberFormat="1" applyFont="1" applyFill="1" applyBorder="1"/>
    <xf numFmtId="0" fontId="5" fillId="0" borderId="0" xfId="3" applyFont="1" applyFill="1"/>
    <xf numFmtId="37" fontId="5" fillId="0" borderId="0" xfId="3" applyNumberFormat="1" applyFont="1" applyFill="1" applyBorder="1" applyAlignment="1"/>
    <xf numFmtId="37" fontId="5" fillId="0" borderId="0" xfId="3" applyNumberFormat="1" applyFont="1" applyFill="1"/>
    <xf numFmtId="0" fontId="5" fillId="0" borderId="0" xfId="3" applyNumberFormat="1" applyFont="1" applyBorder="1"/>
    <xf numFmtId="0" fontId="9" fillId="0" borderId="0" xfId="3" applyFont="1" applyBorder="1"/>
    <xf numFmtId="166" fontId="5" fillId="0" borderId="0" xfId="3" applyNumberFormat="1" applyFont="1" applyBorder="1"/>
    <xf numFmtId="164" fontId="5" fillId="0" borderId="0" xfId="4" applyNumberFormat="1" applyFont="1" applyFill="1" applyBorder="1"/>
    <xf numFmtId="0" fontId="4" fillId="0" borderId="0" xfId="3" applyNumberFormat="1" applyFont="1" applyBorder="1"/>
    <xf numFmtId="0" fontId="4" fillId="0" borderId="0" xfId="3" applyFont="1" applyFill="1" applyBorder="1" applyAlignment="1"/>
    <xf numFmtId="166" fontId="6" fillId="0" borderId="0" xfId="3" applyNumberFormat="1" applyFont="1" applyFill="1" applyBorder="1" applyAlignment="1"/>
    <xf numFmtId="0" fontId="5" fillId="0" borderId="0" xfId="3" applyFont="1" applyFill="1" applyBorder="1" applyAlignment="1"/>
    <xf numFmtId="166" fontId="5" fillId="0" borderId="0" xfId="3" applyNumberFormat="1" applyFont="1" applyFill="1" applyBorder="1" applyAlignment="1"/>
    <xf numFmtId="37" fontId="5" fillId="0" borderId="0" xfId="4" applyNumberFormat="1" applyFont="1" applyFill="1" applyBorder="1" applyAlignment="1"/>
    <xf numFmtId="3" fontId="5" fillId="0" borderId="0" xfId="3" applyNumberFormat="1" applyFont="1" applyFill="1" applyBorder="1" applyAlignment="1"/>
    <xf numFmtId="0" fontId="5" fillId="0" borderId="0" xfId="3" applyFont="1" applyFill="1" applyBorder="1" applyAlignment="1">
      <alignment horizontal="left" indent="1"/>
    </xf>
    <xf numFmtId="3" fontId="5" fillId="0" borderId="0" xfId="3" applyNumberFormat="1" applyFont="1" applyFill="1" applyBorder="1"/>
    <xf numFmtId="0" fontId="4" fillId="0" borderId="0" xfId="3" applyFont="1" applyFill="1" applyBorder="1"/>
    <xf numFmtId="3" fontId="9" fillId="0" borderId="0" xfId="4" applyNumberFormat="1" applyFont="1" applyBorder="1"/>
    <xf numFmtId="0" fontId="5" fillId="0" borderId="0" xfId="3" applyFont="1" applyFill="1" applyBorder="1"/>
    <xf numFmtId="0" fontId="9" fillId="0" borderId="0" xfId="3" applyFont="1" applyBorder="1" applyAlignment="1">
      <alignment horizontal="left" indent="1"/>
    </xf>
    <xf numFmtId="166" fontId="5" fillId="0" borderId="0" xfId="3" applyNumberFormat="1" applyFont="1" applyFill="1"/>
    <xf numFmtId="166" fontId="9" fillId="0" borderId="0" xfId="3" applyNumberFormat="1" applyFont="1"/>
    <xf numFmtId="166" fontId="5" fillId="0" borderId="0" xfId="4" applyNumberFormat="1" applyFont="1" applyFill="1" applyBorder="1"/>
    <xf numFmtId="166" fontId="5" fillId="0" borderId="0" xfId="3" applyNumberFormat="1" applyFont="1" applyFill="1" applyBorder="1"/>
    <xf numFmtId="166" fontId="9" fillId="0" borderId="0" xfId="3" applyNumberFormat="1" applyFont="1" applyFill="1" applyBorder="1"/>
    <xf numFmtId="0" fontId="9" fillId="0" borderId="0" xfId="3" applyFont="1" applyFill="1"/>
    <xf numFmtId="37" fontId="4" fillId="0" borderId="0" xfId="3" applyNumberFormat="1" applyFont="1" applyFill="1" applyBorder="1"/>
    <xf numFmtId="0" fontId="4" fillId="0" borderId="0" xfId="3" applyNumberFormat="1" applyFont="1" applyFill="1" applyBorder="1"/>
    <xf numFmtId="165" fontId="4" fillId="0" borderId="0" xfId="3" applyNumberFormat="1" applyFont="1" applyFill="1"/>
    <xf numFmtId="37" fontId="4" fillId="0" borderId="0" xfId="4" applyNumberFormat="1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center"/>
    </xf>
    <xf numFmtId="166" fontId="9" fillId="0" borderId="0" xfId="0" applyNumberFormat="1" applyFont="1" applyBorder="1"/>
    <xf numFmtId="164" fontId="5" fillId="0" borderId="0" xfId="0" applyNumberFormat="1" applyFont="1" applyFill="1"/>
    <xf numFmtId="164" fontId="9" fillId="0" borderId="0" xfId="0" applyNumberFormat="1" applyFont="1" applyFill="1" applyBorder="1"/>
    <xf numFmtId="37" fontId="9" fillId="0" borderId="0" xfId="0" applyNumberFormat="1" applyFont="1" applyFill="1" applyBorder="1"/>
    <xf numFmtId="43" fontId="4" fillId="0" borderId="0" xfId="1" applyFont="1" applyFill="1" applyBorder="1" applyAlignment="1">
      <alignment horizontal="center" vertical="center"/>
    </xf>
    <xf numFmtId="38" fontId="5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164" fontId="24" fillId="0" borderId="0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Alignment="1">
      <alignment horizontal="center"/>
    </xf>
    <xf numFmtId="164" fontId="24" fillId="0" borderId="0" xfId="1" applyNumberFormat="1" applyFont="1" applyFill="1" applyBorder="1"/>
    <xf numFmtId="164" fontId="25" fillId="0" borderId="0" xfId="1" applyNumberFormat="1" applyFont="1" applyFill="1" applyBorder="1"/>
    <xf numFmtId="164" fontId="26" fillId="0" borderId="0" xfId="1" applyNumberFormat="1" applyFont="1" applyBorder="1"/>
    <xf numFmtId="164" fontId="25" fillId="0" borderId="0" xfId="1" applyNumberFormat="1" applyFont="1" applyFill="1"/>
    <xf numFmtId="1" fontId="5" fillId="0" borderId="0" xfId="1" applyNumberFormat="1" applyFont="1" applyBorder="1"/>
    <xf numFmtId="1" fontId="5" fillId="0" borderId="0" xfId="1" applyNumberFormat="1" applyFont="1" applyFill="1"/>
    <xf numFmtId="1" fontId="16" fillId="0" borderId="0" xfId="1" applyNumberFormat="1" applyFont="1" applyFill="1" applyBorder="1"/>
    <xf numFmtId="1" fontId="25" fillId="0" borderId="0" xfId="1" applyNumberFormat="1" applyFont="1" applyFill="1" applyBorder="1"/>
    <xf numFmtId="1" fontId="5" fillId="0" borderId="0" xfId="1" applyNumberFormat="1" applyFont="1" applyFill="1" applyBorder="1"/>
    <xf numFmtId="1" fontId="16" fillId="0" borderId="0" xfId="1" applyNumberFormat="1" applyFont="1" applyFill="1"/>
    <xf numFmtId="1" fontId="25" fillId="0" borderId="0" xfId="1" applyNumberFormat="1" applyFont="1" applyFill="1"/>
    <xf numFmtId="164" fontId="21" fillId="0" borderId="0" xfId="1" applyNumberFormat="1" applyFont="1" applyBorder="1"/>
    <xf numFmtId="164" fontId="5" fillId="0" borderId="0" xfId="0" applyNumberFormat="1" applyFont="1" applyBorder="1"/>
  </cellXfs>
  <cellStyles count="7">
    <cellStyle name="Comma" xfId="1" builtinId="3"/>
    <cellStyle name="Comma 2" xfId="4"/>
    <cellStyle name="Comma 3" xfId="6"/>
    <cellStyle name="Currency" xfId="2" builtinId="4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tatistic%20Reports\FY16%20Plus%20&amp;%20Minus%20linked%20in%20and%20out%20BW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Libraries"/>
      <sheetName val="BakrBerry"/>
      <sheetName val="Cook"/>
      <sheetName val="Dana"/>
      <sheetName val="Feldberg"/>
      <sheetName val="Kresge"/>
      <sheetName val="Matt-Fuller"/>
      <sheetName val="Paddock"/>
      <sheetName val="Rauner"/>
      <sheetName val="Sherman"/>
      <sheetName val="MapsDocsRauner"/>
      <sheetName val="FY15 pcount formats"/>
    </sheetNames>
    <sheetDataSet>
      <sheetData sheetId="0"/>
      <sheetData sheetId="1">
        <row r="4">
          <cell r="P4">
            <v>18182</v>
          </cell>
        </row>
        <row r="5">
          <cell r="P5">
            <v>1817</v>
          </cell>
        </row>
        <row r="7">
          <cell r="P7">
            <v>8361</v>
          </cell>
        </row>
        <row r="8">
          <cell r="P8">
            <v>10</v>
          </cell>
        </row>
        <row r="10">
          <cell r="P10">
            <v>227</v>
          </cell>
        </row>
        <row r="11">
          <cell r="P11">
            <v>9493</v>
          </cell>
        </row>
        <row r="12">
          <cell r="P12">
            <v>0</v>
          </cell>
        </row>
        <row r="14">
          <cell r="P14">
            <v>0</v>
          </cell>
        </row>
        <row r="15">
          <cell r="P15">
            <v>4</v>
          </cell>
        </row>
        <row r="17">
          <cell r="P17">
            <v>21</v>
          </cell>
        </row>
        <row r="18">
          <cell r="P18">
            <v>0</v>
          </cell>
        </row>
        <row r="20">
          <cell r="P20">
            <v>0</v>
          </cell>
        </row>
        <row r="21">
          <cell r="P21">
            <v>1881</v>
          </cell>
        </row>
        <row r="27">
          <cell r="P27">
            <v>82</v>
          </cell>
        </row>
        <row r="28">
          <cell r="P28">
            <v>30082</v>
          </cell>
        </row>
        <row r="31">
          <cell r="P31">
            <v>76</v>
          </cell>
        </row>
        <row r="32">
          <cell r="P32">
            <v>698</v>
          </cell>
        </row>
        <row r="41">
          <cell r="P41">
            <v>6</v>
          </cell>
        </row>
        <row r="42">
          <cell r="P42">
            <v>0</v>
          </cell>
        </row>
        <row r="45">
          <cell r="P45">
            <v>1219</v>
          </cell>
        </row>
        <row r="46">
          <cell r="P46">
            <v>661</v>
          </cell>
        </row>
        <row r="49">
          <cell r="P49">
            <v>39</v>
          </cell>
        </row>
        <row r="50">
          <cell r="P50">
            <v>0</v>
          </cell>
        </row>
        <row r="53">
          <cell r="P53">
            <v>39</v>
          </cell>
        </row>
        <row r="54">
          <cell r="P54">
            <v>2</v>
          </cell>
        </row>
        <row r="57">
          <cell r="P57">
            <v>8</v>
          </cell>
        </row>
        <row r="58">
          <cell r="P58">
            <v>0</v>
          </cell>
        </row>
        <row r="61">
          <cell r="P61">
            <v>0</v>
          </cell>
        </row>
        <row r="62">
          <cell r="P62">
            <v>0</v>
          </cell>
        </row>
        <row r="65">
          <cell r="P65">
            <v>118</v>
          </cell>
        </row>
        <row r="66">
          <cell r="P66">
            <v>0</v>
          </cell>
        </row>
        <row r="69">
          <cell r="P69">
            <v>0</v>
          </cell>
        </row>
        <row r="70">
          <cell r="P70">
            <v>0</v>
          </cell>
        </row>
        <row r="73">
          <cell r="P73">
            <v>0</v>
          </cell>
        </row>
        <row r="74">
          <cell r="P74">
            <v>0</v>
          </cell>
        </row>
        <row r="77">
          <cell r="P77">
            <v>39</v>
          </cell>
        </row>
        <row r="78">
          <cell r="P78">
            <v>0</v>
          </cell>
        </row>
        <row r="81">
          <cell r="P81">
            <v>25</v>
          </cell>
        </row>
        <row r="82">
          <cell r="P82">
            <v>0</v>
          </cell>
        </row>
        <row r="85">
          <cell r="P85">
            <v>0</v>
          </cell>
        </row>
        <row r="86">
          <cell r="P86">
            <v>0</v>
          </cell>
        </row>
      </sheetData>
      <sheetData sheetId="2">
        <row r="4">
          <cell r="P4">
            <v>402</v>
          </cell>
        </row>
        <row r="5">
          <cell r="P5">
            <v>24</v>
          </cell>
        </row>
        <row r="7">
          <cell r="P7">
            <v>289</v>
          </cell>
        </row>
        <row r="8">
          <cell r="P8">
            <v>0</v>
          </cell>
        </row>
        <row r="10">
          <cell r="P10">
            <v>40</v>
          </cell>
        </row>
        <row r="11">
          <cell r="P11">
            <v>137</v>
          </cell>
        </row>
        <row r="12">
          <cell r="P12">
            <v>0</v>
          </cell>
        </row>
        <row r="14">
          <cell r="P14">
            <v>0</v>
          </cell>
        </row>
        <row r="15">
          <cell r="P15">
            <v>0</v>
          </cell>
        </row>
        <row r="17">
          <cell r="P17">
            <v>0</v>
          </cell>
        </row>
        <row r="18">
          <cell r="P18">
            <v>0</v>
          </cell>
        </row>
        <row r="20">
          <cell r="P20">
            <v>0</v>
          </cell>
        </row>
        <row r="21">
          <cell r="P21">
            <v>603</v>
          </cell>
        </row>
        <row r="27">
          <cell r="P27">
            <v>0</v>
          </cell>
        </row>
        <row r="28">
          <cell r="P28">
            <v>0</v>
          </cell>
        </row>
        <row r="31">
          <cell r="P31">
            <v>0</v>
          </cell>
        </row>
        <row r="32">
          <cell r="P32">
            <v>0</v>
          </cell>
        </row>
        <row r="41">
          <cell r="P41">
            <v>0</v>
          </cell>
        </row>
        <row r="42">
          <cell r="P42">
            <v>0</v>
          </cell>
        </row>
        <row r="45">
          <cell r="P45">
            <v>0</v>
          </cell>
        </row>
        <row r="46">
          <cell r="P46">
            <v>0</v>
          </cell>
        </row>
        <row r="49">
          <cell r="P49">
            <v>0</v>
          </cell>
        </row>
        <row r="50">
          <cell r="P50">
            <v>0</v>
          </cell>
        </row>
        <row r="53">
          <cell r="P53">
            <v>0</v>
          </cell>
        </row>
        <row r="54">
          <cell r="P54">
            <v>0</v>
          </cell>
        </row>
        <row r="57">
          <cell r="P57">
            <v>0</v>
          </cell>
        </row>
        <row r="58">
          <cell r="P58">
            <v>0</v>
          </cell>
        </row>
        <row r="61">
          <cell r="P61">
            <v>0</v>
          </cell>
        </row>
        <row r="62">
          <cell r="P62">
            <v>0</v>
          </cell>
        </row>
        <row r="65">
          <cell r="P65">
            <v>0</v>
          </cell>
        </row>
        <row r="66">
          <cell r="P66">
            <v>0</v>
          </cell>
        </row>
        <row r="69">
          <cell r="P69">
            <v>0</v>
          </cell>
        </row>
        <row r="70">
          <cell r="P70">
            <v>0</v>
          </cell>
        </row>
        <row r="73">
          <cell r="P73">
            <v>0</v>
          </cell>
        </row>
        <row r="74">
          <cell r="P74">
            <v>0</v>
          </cell>
        </row>
        <row r="77">
          <cell r="P77">
            <v>0</v>
          </cell>
        </row>
        <row r="78">
          <cell r="P78">
            <v>0</v>
          </cell>
        </row>
        <row r="81">
          <cell r="P81">
            <v>0</v>
          </cell>
        </row>
        <row r="82">
          <cell r="P82">
            <v>0</v>
          </cell>
        </row>
        <row r="85">
          <cell r="P85">
            <v>0</v>
          </cell>
        </row>
        <row r="86">
          <cell r="P86">
            <v>0</v>
          </cell>
        </row>
      </sheetData>
      <sheetData sheetId="3">
        <row r="4">
          <cell r="P4">
            <v>129</v>
          </cell>
        </row>
        <row r="5">
          <cell r="P5">
            <v>644</v>
          </cell>
        </row>
        <row r="7">
          <cell r="P7">
            <v>30</v>
          </cell>
        </row>
        <row r="8">
          <cell r="P8">
            <v>0</v>
          </cell>
        </row>
        <row r="10">
          <cell r="P10">
            <v>5</v>
          </cell>
        </row>
        <row r="11">
          <cell r="P11">
            <v>4</v>
          </cell>
        </row>
        <row r="12">
          <cell r="P12">
            <v>0</v>
          </cell>
        </row>
        <row r="14">
          <cell r="P14">
            <v>0</v>
          </cell>
        </row>
        <row r="15">
          <cell r="P15">
            <v>0</v>
          </cell>
        </row>
        <row r="17">
          <cell r="P17">
            <v>0</v>
          </cell>
        </row>
        <row r="18">
          <cell r="P18">
            <v>0</v>
          </cell>
        </row>
        <row r="20">
          <cell r="P20">
            <v>0</v>
          </cell>
        </row>
        <row r="21">
          <cell r="P21">
            <v>909</v>
          </cell>
        </row>
        <row r="27">
          <cell r="P27">
            <v>0</v>
          </cell>
        </row>
        <row r="28">
          <cell r="P28">
            <v>0</v>
          </cell>
        </row>
        <row r="31">
          <cell r="P31">
            <v>0</v>
          </cell>
        </row>
        <row r="32">
          <cell r="P32">
            <v>0</v>
          </cell>
        </row>
        <row r="41">
          <cell r="P41">
            <v>0</v>
          </cell>
        </row>
        <row r="42">
          <cell r="P42">
            <v>0</v>
          </cell>
        </row>
        <row r="45">
          <cell r="P45">
            <v>0</v>
          </cell>
        </row>
        <row r="46">
          <cell r="P46">
            <v>0</v>
          </cell>
        </row>
        <row r="49">
          <cell r="P49">
            <v>0</v>
          </cell>
        </row>
        <row r="50">
          <cell r="P50">
            <v>0</v>
          </cell>
        </row>
        <row r="53">
          <cell r="P53">
            <v>0</v>
          </cell>
        </row>
        <row r="54">
          <cell r="P54">
            <v>0</v>
          </cell>
        </row>
        <row r="57">
          <cell r="P57">
            <v>0</v>
          </cell>
        </row>
        <row r="58">
          <cell r="P58">
            <v>0</v>
          </cell>
        </row>
        <row r="61">
          <cell r="P61">
            <v>0</v>
          </cell>
        </row>
        <row r="62">
          <cell r="P62">
            <v>0</v>
          </cell>
        </row>
        <row r="65">
          <cell r="P65">
            <v>0</v>
          </cell>
        </row>
        <row r="66">
          <cell r="P66">
            <v>0</v>
          </cell>
        </row>
        <row r="69">
          <cell r="P69">
            <v>0</v>
          </cell>
        </row>
        <row r="70">
          <cell r="P70">
            <v>0</v>
          </cell>
        </row>
        <row r="73">
          <cell r="P73">
            <v>0</v>
          </cell>
        </row>
        <row r="74">
          <cell r="P74">
            <v>0</v>
          </cell>
        </row>
        <row r="77">
          <cell r="P77">
            <v>0</v>
          </cell>
        </row>
        <row r="78">
          <cell r="P78">
            <v>0</v>
          </cell>
        </row>
        <row r="81">
          <cell r="P81">
            <v>0</v>
          </cell>
        </row>
        <row r="82">
          <cell r="P82">
            <v>0</v>
          </cell>
        </row>
        <row r="85">
          <cell r="P85">
            <v>0</v>
          </cell>
        </row>
        <row r="86">
          <cell r="P86">
            <v>0</v>
          </cell>
        </row>
      </sheetData>
      <sheetData sheetId="4">
        <row r="4">
          <cell r="P4">
            <v>398</v>
          </cell>
        </row>
        <row r="5">
          <cell r="P5">
            <v>2122</v>
          </cell>
        </row>
        <row r="7">
          <cell r="P7">
            <v>998</v>
          </cell>
        </row>
        <row r="8">
          <cell r="P8">
            <v>0</v>
          </cell>
        </row>
        <row r="10">
          <cell r="P10">
            <v>9</v>
          </cell>
        </row>
        <row r="11">
          <cell r="P11">
            <v>352</v>
          </cell>
        </row>
        <row r="12">
          <cell r="P12">
            <v>0</v>
          </cell>
        </row>
        <row r="14">
          <cell r="P14">
            <v>0</v>
          </cell>
        </row>
        <row r="15">
          <cell r="P15">
            <v>0</v>
          </cell>
        </row>
        <row r="17">
          <cell r="P17">
            <v>0</v>
          </cell>
        </row>
        <row r="18">
          <cell r="P18">
            <v>0</v>
          </cell>
        </row>
        <row r="20">
          <cell r="P20">
            <v>0</v>
          </cell>
        </row>
        <row r="21">
          <cell r="P21">
            <v>0</v>
          </cell>
        </row>
        <row r="27">
          <cell r="P27">
            <v>0</v>
          </cell>
        </row>
        <row r="28">
          <cell r="P28">
            <v>0</v>
          </cell>
        </row>
        <row r="31">
          <cell r="P31">
            <v>0</v>
          </cell>
        </row>
        <row r="32">
          <cell r="P32">
            <v>0</v>
          </cell>
        </row>
        <row r="41">
          <cell r="P41">
            <v>0</v>
          </cell>
        </row>
        <row r="42">
          <cell r="P42">
            <v>0</v>
          </cell>
        </row>
        <row r="45">
          <cell r="P45">
            <v>0</v>
          </cell>
        </row>
        <row r="46">
          <cell r="P46">
            <v>0</v>
          </cell>
        </row>
        <row r="49">
          <cell r="P49">
            <v>0</v>
          </cell>
        </row>
        <row r="50">
          <cell r="P50">
            <v>0</v>
          </cell>
        </row>
        <row r="53">
          <cell r="P53">
            <v>12</v>
          </cell>
        </row>
        <row r="54">
          <cell r="P54">
            <v>0</v>
          </cell>
        </row>
        <row r="57">
          <cell r="P57">
            <v>0</v>
          </cell>
        </row>
        <row r="58">
          <cell r="P58">
            <v>0</v>
          </cell>
        </row>
        <row r="61">
          <cell r="P61">
            <v>0</v>
          </cell>
        </row>
        <row r="62">
          <cell r="P62">
            <v>0</v>
          </cell>
        </row>
        <row r="65">
          <cell r="P65">
            <v>0</v>
          </cell>
        </row>
        <row r="66">
          <cell r="P66">
            <v>0</v>
          </cell>
        </row>
        <row r="69">
          <cell r="P69">
            <v>0</v>
          </cell>
        </row>
        <row r="70">
          <cell r="P70">
            <v>0</v>
          </cell>
        </row>
        <row r="73">
          <cell r="P73">
            <v>0</v>
          </cell>
        </row>
        <row r="74">
          <cell r="P74">
            <v>0</v>
          </cell>
        </row>
        <row r="77">
          <cell r="P77">
            <v>0</v>
          </cell>
        </row>
        <row r="78">
          <cell r="P78">
            <v>0</v>
          </cell>
        </row>
        <row r="81">
          <cell r="P81">
            <v>0</v>
          </cell>
        </row>
        <row r="82">
          <cell r="P82">
            <v>0</v>
          </cell>
        </row>
        <row r="85">
          <cell r="P85">
            <v>0</v>
          </cell>
        </row>
        <row r="86">
          <cell r="P86">
            <v>0</v>
          </cell>
        </row>
      </sheetData>
      <sheetData sheetId="5">
        <row r="4">
          <cell r="P4">
            <v>462</v>
          </cell>
        </row>
        <row r="5">
          <cell r="P5">
            <v>791</v>
          </cell>
        </row>
        <row r="7">
          <cell r="P7">
            <v>464</v>
          </cell>
        </row>
        <row r="8">
          <cell r="P8">
            <v>0</v>
          </cell>
        </row>
        <row r="10">
          <cell r="P10">
            <v>19</v>
          </cell>
        </row>
        <row r="11">
          <cell r="P11">
            <v>2481</v>
          </cell>
        </row>
        <row r="12">
          <cell r="P12">
            <v>79</v>
          </cell>
        </row>
        <row r="14">
          <cell r="P14">
            <v>0</v>
          </cell>
        </row>
        <row r="15">
          <cell r="P15">
            <v>0</v>
          </cell>
        </row>
        <row r="17">
          <cell r="P17">
            <v>0</v>
          </cell>
        </row>
        <row r="18">
          <cell r="P18">
            <v>0</v>
          </cell>
        </row>
        <row r="20">
          <cell r="P20">
            <v>0</v>
          </cell>
        </row>
        <row r="21">
          <cell r="P21">
            <v>1111</v>
          </cell>
        </row>
        <row r="31">
          <cell r="P31">
            <v>1</v>
          </cell>
        </row>
        <row r="41">
          <cell r="P41">
            <v>0</v>
          </cell>
        </row>
        <row r="42">
          <cell r="P42">
            <v>0</v>
          </cell>
        </row>
        <row r="45">
          <cell r="P45">
            <v>0</v>
          </cell>
        </row>
        <row r="46">
          <cell r="P46">
            <v>0</v>
          </cell>
        </row>
        <row r="49">
          <cell r="P49">
            <v>0</v>
          </cell>
        </row>
        <row r="50">
          <cell r="P50">
            <v>0</v>
          </cell>
        </row>
        <row r="53">
          <cell r="P53">
            <v>7</v>
          </cell>
        </row>
        <row r="54">
          <cell r="P54">
            <v>2</v>
          </cell>
        </row>
        <row r="57">
          <cell r="P57">
            <v>1</v>
          </cell>
        </row>
        <row r="58">
          <cell r="P58">
            <v>0</v>
          </cell>
        </row>
        <row r="61">
          <cell r="P61">
            <v>0</v>
          </cell>
        </row>
        <row r="62">
          <cell r="P62">
            <v>0</v>
          </cell>
        </row>
        <row r="65">
          <cell r="P65">
            <v>0</v>
          </cell>
        </row>
        <row r="66">
          <cell r="P66">
            <v>0</v>
          </cell>
        </row>
        <row r="69">
          <cell r="P69">
            <v>0</v>
          </cell>
        </row>
        <row r="70">
          <cell r="P70">
            <v>0</v>
          </cell>
        </row>
        <row r="73">
          <cell r="P73">
            <v>0</v>
          </cell>
        </row>
        <row r="74">
          <cell r="P74">
            <v>0</v>
          </cell>
        </row>
        <row r="77">
          <cell r="P77">
            <v>0</v>
          </cell>
        </row>
        <row r="78">
          <cell r="P78">
            <v>0</v>
          </cell>
        </row>
        <row r="81">
          <cell r="P81">
            <v>0</v>
          </cell>
        </row>
        <row r="82">
          <cell r="P82">
            <v>0</v>
          </cell>
        </row>
        <row r="85">
          <cell r="P85">
            <v>0</v>
          </cell>
        </row>
        <row r="86">
          <cell r="P86">
            <v>0</v>
          </cell>
        </row>
      </sheetData>
      <sheetData sheetId="6">
        <row r="4">
          <cell r="P4">
            <v>282</v>
          </cell>
        </row>
        <row r="5">
          <cell r="P5">
            <v>573</v>
          </cell>
        </row>
        <row r="7">
          <cell r="P7">
            <v>227</v>
          </cell>
        </row>
        <row r="8">
          <cell r="P8">
            <v>0</v>
          </cell>
        </row>
        <row r="10">
          <cell r="P10">
            <v>5</v>
          </cell>
        </row>
        <row r="11">
          <cell r="P11">
            <v>4</v>
          </cell>
        </row>
        <row r="12">
          <cell r="P12">
            <v>0</v>
          </cell>
        </row>
        <row r="14">
          <cell r="P14">
            <v>0</v>
          </cell>
        </row>
        <row r="15">
          <cell r="P15">
            <v>0</v>
          </cell>
        </row>
        <row r="17">
          <cell r="P17">
            <v>0</v>
          </cell>
        </row>
        <row r="18">
          <cell r="P18">
            <v>0</v>
          </cell>
        </row>
        <row r="20">
          <cell r="P20">
            <v>0</v>
          </cell>
        </row>
        <row r="21">
          <cell r="P21">
            <v>0</v>
          </cell>
        </row>
        <row r="27">
          <cell r="P27">
            <v>0</v>
          </cell>
        </row>
        <row r="28">
          <cell r="P28">
            <v>0</v>
          </cell>
        </row>
        <row r="31">
          <cell r="P31">
            <v>0</v>
          </cell>
        </row>
        <row r="32">
          <cell r="P32">
            <v>0</v>
          </cell>
        </row>
        <row r="41">
          <cell r="P41">
            <v>0</v>
          </cell>
        </row>
        <row r="42">
          <cell r="P42">
            <v>0</v>
          </cell>
        </row>
        <row r="45">
          <cell r="P45">
            <v>1</v>
          </cell>
        </row>
        <row r="46">
          <cell r="P46">
            <v>0</v>
          </cell>
        </row>
        <row r="49">
          <cell r="P49">
            <v>0</v>
          </cell>
        </row>
        <row r="50">
          <cell r="P50">
            <v>0</v>
          </cell>
        </row>
        <row r="53">
          <cell r="P53">
            <v>0</v>
          </cell>
        </row>
        <row r="54">
          <cell r="P54">
            <v>0</v>
          </cell>
        </row>
        <row r="57">
          <cell r="P57">
            <v>0</v>
          </cell>
        </row>
        <row r="58">
          <cell r="P58">
            <v>0</v>
          </cell>
        </row>
        <row r="61">
          <cell r="P61">
            <v>0</v>
          </cell>
        </row>
        <row r="62">
          <cell r="P62">
            <v>0</v>
          </cell>
        </row>
        <row r="65">
          <cell r="P65">
            <v>0</v>
          </cell>
        </row>
        <row r="66">
          <cell r="P66">
            <v>0</v>
          </cell>
        </row>
        <row r="69">
          <cell r="P69">
            <v>0</v>
          </cell>
        </row>
        <row r="70">
          <cell r="P70">
            <v>0</v>
          </cell>
        </row>
        <row r="73">
          <cell r="P73">
            <v>0</v>
          </cell>
        </row>
        <row r="74">
          <cell r="P74">
            <v>0</v>
          </cell>
        </row>
        <row r="77">
          <cell r="P77">
            <v>0</v>
          </cell>
        </row>
        <row r="78">
          <cell r="P78">
            <v>0</v>
          </cell>
        </row>
        <row r="81">
          <cell r="P81">
            <v>0</v>
          </cell>
        </row>
        <row r="82">
          <cell r="P82">
            <v>0</v>
          </cell>
        </row>
        <row r="85">
          <cell r="P85">
            <v>0</v>
          </cell>
        </row>
        <row r="86">
          <cell r="P86">
            <v>0</v>
          </cell>
        </row>
      </sheetData>
      <sheetData sheetId="7">
        <row r="4">
          <cell r="P4">
            <v>1043</v>
          </cell>
        </row>
        <row r="5">
          <cell r="P5">
            <v>620</v>
          </cell>
        </row>
        <row r="7">
          <cell r="P7">
            <v>456</v>
          </cell>
        </row>
        <row r="8">
          <cell r="P8">
            <v>0</v>
          </cell>
        </row>
        <row r="10">
          <cell r="P10">
            <v>7</v>
          </cell>
        </row>
        <row r="11">
          <cell r="P11">
            <v>434</v>
          </cell>
        </row>
        <row r="12">
          <cell r="P12">
            <v>0</v>
          </cell>
        </row>
        <row r="14">
          <cell r="P14">
            <v>0</v>
          </cell>
        </row>
        <row r="15">
          <cell r="P15">
            <v>0</v>
          </cell>
        </row>
        <row r="17">
          <cell r="P17">
            <v>0</v>
          </cell>
        </row>
        <row r="18">
          <cell r="P18">
            <v>0</v>
          </cell>
        </row>
        <row r="20">
          <cell r="P20">
            <v>0</v>
          </cell>
        </row>
        <row r="21">
          <cell r="P21">
            <v>80</v>
          </cell>
        </row>
        <row r="27">
          <cell r="P27">
            <v>0</v>
          </cell>
        </row>
        <row r="28">
          <cell r="P28">
            <v>0</v>
          </cell>
        </row>
        <row r="31">
          <cell r="P31">
            <v>0</v>
          </cell>
        </row>
        <row r="32">
          <cell r="P32">
            <v>0</v>
          </cell>
        </row>
        <row r="41">
          <cell r="P41">
            <v>0</v>
          </cell>
        </row>
        <row r="42">
          <cell r="P42">
            <v>0</v>
          </cell>
        </row>
        <row r="45">
          <cell r="P45">
            <v>176</v>
          </cell>
        </row>
        <row r="46">
          <cell r="P46">
            <v>322</v>
          </cell>
        </row>
        <row r="49">
          <cell r="P49">
            <v>380</v>
          </cell>
        </row>
        <row r="50">
          <cell r="P50">
            <v>27</v>
          </cell>
        </row>
        <row r="53">
          <cell r="P53">
            <v>2</v>
          </cell>
        </row>
        <row r="54">
          <cell r="P54">
            <v>0</v>
          </cell>
        </row>
        <row r="57">
          <cell r="P57">
            <v>2</v>
          </cell>
        </row>
        <row r="58">
          <cell r="P58">
            <v>0</v>
          </cell>
        </row>
        <row r="61">
          <cell r="P61">
            <v>0</v>
          </cell>
        </row>
        <row r="62">
          <cell r="P62">
            <v>0</v>
          </cell>
        </row>
        <row r="65">
          <cell r="P65">
            <v>0</v>
          </cell>
        </row>
        <row r="66">
          <cell r="P66">
            <v>0</v>
          </cell>
        </row>
        <row r="69">
          <cell r="P69">
            <v>0</v>
          </cell>
        </row>
        <row r="70">
          <cell r="P70">
            <v>0</v>
          </cell>
        </row>
        <row r="73">
          <cell r="P73">
            <v>0</v>
          </cell>
        </row>
        <row r="74">
          <cell r="P74">
            <v>0</v>
          </cell>
        </row>
        <row r="77">
          <cell r="P77">
            <v>0</v>
          </cell>
        </row>
        <row r="78">
          <cell r="P78">
            <v>0</v>
          </cell>
        </row>
        <row r="81">
          <cell r="P81">
            <v>0</v>
          </cell>
        </row>
        <row r="82">
          <cell r="P82">
            <v>0</v>
          </cell>
        </row>
        <row r="85">
          <cell r="P85">
            <v>0</v>
          </cell>
        </row>
        <row r="86">
          <cell r="P86">
            <v>0</v>
          </cell>
        </row>
      </sheetData>
      <sheetData sheetId="8">
        <row r="4">
          <cell r="P4">
            <v>847</v>
          </cell>
        </row>
        <row r="5">
          <cell r="P5">
            <v>8</v>
          </cell>
        </row>
        <row r="7">
          <cell r="P7">
            <v>222</v>
          </cell>
        </row>
        <row r="8">
          <cell r="P8">
            <v>0</v>
          </cell>
        </row>
        <row r="10">
          <cell r="P10">
            <v>6</v>
          </cell>
        </row>
        <row r="11">
          <cell r="P11">
            <v>0</v>
          </cell>
        </row>
        <row r="12">
          <cell r="P12">
            <v>0</v>
          </cell>
        </row>
        <row r="14">
          <cell r="P14">
            <v>0</v>
          </cell>
        </row>
        <row r="15">
          <cell r="P15">
            <v>0</v>
          </cell>
        </row>
        <row r="17">
          <cell r="P17">
            <v>0</v>
          </cell>
        </row>
        <row r="18">
          <cell r="P18">
            <v>0</v>
          </cell>
        </row>
        <row r="20">
          <cell r="P20">
            <v>0</v>
          </cell>
        </row>
        <row r="21">
          <cell r="P21">
            <v>0</v>
          </cell>
        </row>
        <row r="27">
          <cell r="P27">
            <v>0</v>
          </cell>
        </row>
        <row r="28">
          <cell r="P28">
            <v>0</v>
          </cell>
        </row>
        <row r="31">
          <cell r="P31">
            <v>0</v>
          </cell>
        </row>
        <row r="32">
          <cell r="P32">
            <v>0</v>
          </cell>
        </row>
        <row r="41">
          <cell r="P41">
            <v>0</v>
          </cell>
        </row>
        <row r="42">
          <cell r="P42">
            <v>0</v>
          </cell>
        </row>
        <row r="45">
          <cell r="P45">
            <v>0</v>
          </cell>
        </row>
        <row r="46">
          <cell r="P46">
            <v>0</v>
          </cell>
        </row>
        <row r="49">
          <cell r="P49">
            <v>0</v>
          </cell>
        </row>
        <row r="50">
          <cell r="P50">
            <v>0</v>
          </cell>
        </row>
        <row r="53">
          <cell r="P53">
            <v>0</v>
          </cell>
        </row>
        <row r="54">
          <cell r="P54">
            <v>0</v>
          </cell>
        </row>
        <row r="57">
          <cell r="P57">
            <v>0</v>
          </cell>
        </row>
        <row r="58">
          <cell r="P58">
            <v>0</v>
          </cell>
        </row>
        <row r="61">
          <cell r="P61">
            <v>0</v>
          </cell>
        </row>
        <row r="62">
          <cell r="P62">
            <v>0</v>
          </cell>
        </row>
        <row r="65">
          <cell r="P65">
            <v>0</v>
          </cell>
        </row>
        <row r="66">
          <cell r="P66">
            <v>0</v>
          </cell>
        </row>
        <row r="69">
          <cell r="P69">
            <v>0</v>
          </cell>
        </row>
        <row r="70">
          <cell r="P70">
            <v>0</v>
          </cell>
        </row>
        <row r="73">
          <cell r="P73">
            <v>0</v>
          </cell>
        </row>
        <row r="74">
          <cell r="P74">
            <v>0</v>
          </cell>
        </row>
        <row r="77">
          <cell r="P77">
            <v>0</v>
          </cell>
        </row>
        <row r="78">
          <cell r="P78">
            <v>0</v>
          </cell>
        </row>
        <row r="81">
          <cell r="P81">
            <v>0</v>
          </cell>
        </row>
        <row r="82">
          <cell r="P82">
            <v>0</v>
          </cell>
        </row>
        <row r="85">
          <cell r="P85">
            <v>24</v>
          </cell>
        </row>
        <row r="86">
          <cell r="P86">
            <v>0</v>
          </cell>
        </row>
      </sheetData>
      <sheetData sheetId="9">
        <row r="4">
          <cell r="P4">
            <v>2481</v>
          </cell>
        </row>
        <row r="5">
          <cell r="P5">
            <v>5989</v>
          </cell>
        </row>
        <row r="7">
          <cell r="P7">
            <v>842</v>
          </cell>
        </row>
        <row r="8">
          <cell r="P8">
            <v>0</v>
          </cell>
        </row>
        <row r="10">
          <cell r="P10">
            <v>7</v>
          </cell>
        </row>
        <row r="11">
          <cell r="P11">
            <v>265</v>
          </cell>
        </row>
        <row r="12">
          <cell r="P12">
            <v>0</v>
          </cell>
        </row>
        <row r="14">
          <cell r="P14">
            <v>0</v>
          </cell>
        </row>
        <row r="15">
          <cell r="P15">
            <v>0</v>
          </cell>
        </row>
        <row r="17">
          <cell r="P17">
            <v>0</v>
          </cell>
        </row>
        <row r="18">
          <cell r="P18">
            <v>0</v>
          </cell>
        </row>
        <row r="20">
          <cell r="P20">
            <v>0</v>
          </cell>
        </row>
        <row r="21">
          <cell r="P21">
            <v>6</v>
          </cell>
        </row>
        <row r="27">
          <cell r="P27">
            <v>0</v>
          </cell>
        </row>
        <row r="28">
          <cell r="P28">
            <v>0</v>
          </cell>
        </row>
        <row r="31">
          <cell r="P31">
            <v>0</v>
          </cell>
        </row>
        <row r="32">
          <cell r="P32">
            <v>0</v>
          </cell>
        </row>
        <row r="41">
          <cell r="P41">
            <v>0</v>
          </cell>
        </row>
        <row r="42">
          <cell r="P42">
            <v>0</v>
          </cell>
        </row>
        <row r="45">
          <cell r="P45">
            <v>0</v>
          </cell>
        </row>
        <row r="46">
          <cell r="P46">
            <v>0</v>
          </cell>
        </row>
        <row r="49">
          <cell r="P49">
            <v>0</v>
          </cell>
        </row>
        <row r="50">
          <cell r="P50">
            <v>0</v>
          </cell>
        </row>
        <row r="53">
          <cell r="P53">
            <v>0</v>
          </cell>
        </row>
        <row r="54">
          <cell r="P54">
            <v>0</v>
          </cell>
        </row>
        <row r="57">
          <cell r="P57">
            <v>0</v>
          </cell>
        </row>
        <row r="58">
          <cell r="P58">
            <v>0</v>
          </cell>
        </row>
        <row r="61">
          <cell r="P61">
            <v>0</v>
          </cell>
        </row>
        <row r="62">
          <cell r="P62">
            <v>0</v>
          </cell>
        </row>
        <row r="65">
          <cell r="P65">
            <v>0</v>
          </cell>
        </row>
        <row r="66">
          <cell r="P66">
            <v>0</v>
          </cell>
        </row>
        <row r="69">
          <cell r="P69">
            <v>0</v>
          </cell>
        </row>
        <row r="70">
          <cell r="P70">
            <v>0</v>
          </cell>
        </row>
        <row r="73">
          <cell r="P73">
            <v>0</v>
          </cell>
        </row>
        <row r="74">
          <cell r="P74">
            <v>0</v>
          </cell>
        </row>
        <row r="77">
          <cell r="P77">
            <v>0</v>
          </cell>
        </row>
        <row r="78">
          <cell r="P78">
            <v>0</v>
          </cell>
        </row>
        <row r="81">
          <cell r="P81">
            <v>0</v>
          </cell>
        </row>
        <row r="82">
          <cell r="P82">
            <v>0</v>
          </cell>
        </row>
        <row r="85">
          <cell r="P85">
            <v>0</v>
          </cell>
        </row>
        <row r="86">
          <cell r="P86">
            <v>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8"/>
  <sheetViews>
    <sheetView showZero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/>
  <cols>
    <col min="1" max="1" width="23" style="3" customWidth="1"/>
    <col min="2" max="3" width="14.7109375" style="22" customWidth="1"/>
    <col min="4" max="4" width="14.7109375" style="92" customWidth="1"/>
    <col min="5" max="5" width="14.7109375" style="90" customWidth="1"/>
    <col min="6" max="6" width="14.7109375" style="3" customWidth="1"/>
    <col min="7" max="7" width="10.28515625" style="3" bestFit="1" customWidth="1"/>
    <col min="8" max="8" width="76.42578125" style="3" bestFit="1" customWidth="1"/>
    <col min="9" max="16384" width="9.140625" style="3"/>
  </cols>
  <sheetData>
    <row r="1" spans="1:6">
      <c r="A1" s="2" t="s">
        <v>61</v>
      </c>
      <c r="B1" s="139" t="s">
        <v>26</v>
      </c>
      <c r="C1" s="68" t="s">
        <v>27</v>
      </c>
      <c r="D1" s="69" t="s">
        <v>28</v>
      </c>
      <c r="E1" s="70" t="s">
        <v>40</v>
      </c>
      <c r="F1" s="28" t="s">
        <v>26</v>
      </c>
    </row>
    <row r="2" spans="1:6">
      <c r="A2" s="2"/>
      <c r="B2" s="139" t="s">
        <v>60</v>
      </c>
      <c r="C2" s="71" t="s">
        <v>62</v>
      </c>
      <c r="D2" s="133" t="s">
        <v>62</v>
      </c>
      <c r="E2" s="134" t="s">
        <v>62</v>
      </c>
      <c r="F2" s="71" t="s">
        <v>62</v>
      </c>
    </row>
    <row r="3" spans="1:6">
      <c r="A3" s="2" t="s">
        <v>12</v>
      </c>
      <c r="B3" s="85"/>
      <c r="C3" s="85"/>
      <c r="D3" s="91"/>
      <c r="E3" s="87"/>
      <c r="F3" s="84"/>
    </row>
    <row r="4" spans="1:6">
      <c r="A4" s="48" t="s">
        <v>0</v>
      </c>
      <c r="B4" s="39">
        <f>SUM('Baker-Berry:Sherman'!B4)</f>
        <v>0</v>
      </c>
      <c r="C4" s="39">
        <f>SUM('Baker-Berry:Sherman'!C4)</f>
        <v>24226</v>
      </c>
      <c r="D4" s="100">
        <f>SUM('Baker-Berry:Sherman'!D4)</f>
        <v>12588</v>
      </c>
      <c r="E4" s="88">
        <f>C4-D4</f>
        <v>11638</v>
      </c>
      <c r="F4" s="74"/>
    </row>
    <row r="5" spans="1:6">
      <c r="A5" s="48"/>
      <c r="B5" s="39"/>
      <c r="C5" s="39"/>
      <c r="D5" s="100"/>
      <c r="E5" s="88"/>
      <c r="F5" s="74"/>
    </row>
    <row r="6" spans="1:6">
      <c r="A6" s="48" t="s">
        <v>2</v>
      </c>
      <c r="B6" s="39"/>
      <c r="C6" s="39">
        <f>SUM('Baker-Berry:Sherman'!C6)</f>
        <v>11899</v>
      </c>
      <c r="D6" s="100">
        <f>SUM('Baker-Berry:Sherman'!D6)</f>
        <v>13574</v>
      </c>
      <c r="E6" s="88">
        <f>C6-D6</f>
        <v>-1675</v>
      </c>
      <c r="F6" s="74"/>
    </row>
    <row r="7" spans="1:6">
      <c r="A7" s="48"/>
      <c r="B7" s="39"/>
      <c r="C7" s="39"/>
      <c r="D7" s="100"/>
      <c r="E7" s="88"/>
      <c r="F7" s="74"/>
    </row>
    <row r="8" spans="1:6">
      <c r="A8" s="48" t="s">
        <v>11</v>
      </c>
      <c r="B8" s="39"/>
      <c r="C8" s="39">
        <f>SUM('Baker-Berry:Sherman'!C8)</f>
        <v>0</v>
      </c>
      <c r="D8" s="100">
        <f>SUM('Baker-Berry:Sherman'!D8)</f>
        <v>4</v>
      </c>
      <c r="E8" s="88">
        <f>C8-D8</f>
        <v>-4</v>
      </c>
      <c r="F8" s="74"/>
    </row>
    <row r="9" spans="1:6">
      <c r="A9" s="1"/>
      <c r="B9" s="39"/>
      <c r="C9" s="39">
        <f>SUM('Baker-Berry:Sherman'!C9)</f>
        <v>0</v>
      </c>
      <c r="D9" s="100"/>
      <c r="E9" s="88">
        <f t="shared" ref="E9:E44" si="0">C9-D9</f>
        <v>0</v>
      </c>
      <c r="F9" s="74"/>
    </row>
    <row r="10" spans="1:6">
      <c r="A10" s="48" t="s">
        <v>53</v>
      </c>
      <c r="B10" s="39"/>
      <c r="C10" s="39">
        <f>SUM('Baker-Berry:Sherman'!C10)</f>
        <v>21</v>
      </c>
      <c r="D10" s="100">
        <f>SUM('Baker-Berry:Sherman'!D10)</f>
        <v>0</v>
      </c>
      <c r="E10" s="88">
        <f>C10-D10</f>
        <v>21</v>
      </c>
      <c r="F10" s="74"/>
    </row>
    <row r="11" spans="1:6">
      <c r="A11" s="1"/>
      <c r="B11" s="39"/>
      <c r="C11" s="39">
        <f>SUM('Baker-Berry:Sherman'!C11)</f>
        <v>0</v>
      </c>
      <c r="D11" s="100">
        <f>SUM('Baker-Berry:Sherman'!D11)</f>
        <v>0</v>
      </c>
      <c r="E11" s="88">
        <f t="shared" si="0"/>
        <v>0</v>
      </c>
      <c r="F11" s="74"/>
    </row>
    <row r="12" spans="1:6">
      <c r="A12" s="48" t="s">
        <v>54</v>
      </c>
      <c r="B12" s="39"/>
      <c r="C12" s="39">
        <f>SUM('Baker-Berry:Sherman'!C12)</f>
        <v>0</v>
      </c>
      <c r="D12" s="100">
        <f>SUM('Baker-Berry:Sherman'!D12)</f>
        <v>4590</v>
      </c>
      <c r="E12" s="88">
        <f>C12-D12</f>
        <v>-4590</v>
      </c>
      <c r="F12" s="74"/>
    </row>
    <row r="13" spans="1:6">
      <c r="A13" s="1"/>
      <c r="B13" s="39"/>
      <c r="C13" s="39">
        <f>SUM('Baker-Berry:Sherman'!C13)</f>
        <v>0</v>
      </c>
      <c r="D13" s="100">
        <f>SUM('Baker-Berry:Sherman'!D13)</f>
        <v>0</v>
      </c>
      <c r="E13" s="88"/>
      <c r="F13" s="74"/>
    </row>
    <row r="14" spans="1:6">
      <c r="A14" s="1" t="s">
        <v>43</v>
      </c>
      <c r="B14" s="39">
        <f>SUM('Baker-Berry:Sherman'!B14)</f>
        <v>2624928</v>
      </c>
      <c r="C14" s="39">
        <f>SUM('Baker-Berry:Sherman'!C14)</f>
        <v>36146</v>
      </c>
      <c r="D14" s="100">
        <f>SUM('Baker-Berry:Sherman'!D14)</f>
        <v>30756</v>
      </c>
      <c r="E14" s="88">
        <f>C14-D14</f>
        <v>5390</v>
      </c>
      <c r="F14" s="74">
        <f>B14+E14</f>
        <v>2630318</v>
      </c>
    </row>
    <row r="15" spans="1:6">
      <c r="A15" s="1"/>
      <c r="B15" s="39">
        <f>SUM('Baker-Berry:Sherman'!B15)</f>
        <v>0</v>
      </c>
      <c r="C15" s="39">
        <f>SUM('Baker-Berry:Sherman'!C15)</f>
        <v>0</v>
      </c>
      <c r="D15" s="100">
        <f>SUM('Baker-Berry:Sherman'!D15)</f>
        <v>0</v>
      </c>
      <c r="E15" s="88"/>
      <c r="F15" s="74"/>
    </row>
    <row r="16" spans="1:6">
      <c r="A16" s="2" t="s">
        <v>1</v>
      </c>
      <c r="B16" s="39">
        <f>SUM('Baker-Berry:Sherman'!B16)</f>
        <v>0</v>
      </c>
      <c r="C16" s="39">
        <f>SUM('Baker-Berry:Sherman'!C16)</f>
        <v>0</v>
      </c>
      <c r="D16" s="100">
        <f>SUM('Baker-Berry:Sherman'!D16)</f>
        <v>0</v>
      </c>
      <c r="E16" s="88"/>
      <c r="F16" s="74"/>
    </row>
    <row r="17" spans="1:8">
      <c r="A17" s="48" t="s">
        <v>24</v>
      </c>
      <c r="B17" s="39">
        <f>SUM('Baker-Berry:Sherman'!B17)</f>
        <v>63415</v>
      </c>
      <c r="C17" s="39">
        <f>SUM('Baker-Berry:Sherman'!C17)</f>
        <v>85</v>
      </c>
      <c r="D17" s="100">
        <f>SUM('Baker-Berry:Sherman'!D17)</f>
        <v>30082</v>
      </c>
      <c r="E17" s="88">
        <f>C17-D17</f>
        <v>-29997</v>
      </c>
      <c r="F17" s="74">
        <f>B17+E17</f>
        <v>33418</v>
      </c>
      <c r="H17" s="39"/>
    </row>
    <row r="18" spans="1:8">
      <c r="A18" s="48"/>
      <c r="B18" s="39">
        <f>SUM('Baker-Berry:Sherman'!B18)</f>
        <v>0</v>
      </c>
      <c r="C18" s="39">
        <f>SUM('Baker-Berry:Sherman'!C18)</f>
        <v>0</v>
      </c>
      <c r="D18" s="100">
        <f>SUM('Baker-Berry:Sherman'!D18)</f>
        <v>0</v>
      </c>
      <c r="E18" s="88"/>
      <c r="F18" s="74"/>
      <c r="H18" s="39"/>
    </row>
    <row r="19" spans="1:8">
      <c r="A19" s="48" t="s">
        <v>25</v>
      </c>
      <c r="B19" s="39">
        <f>SUM('Baker-Berry:Sherman'!B19)</f>
        <v>285440</v>
      </c>
      <c r="C19" s="39">
        <f>SUM('Baker-Berry:Sherman'!C19)</f>
        <v>77</v>
      </c>
      <c r="D19" s="100">
        <f>SUM('Baker-Berry:Sherman'!D19)</f>
        <v>844</v>
      </c>
      <c r="E19" s="88">
        <f>C19-D19</f>
        <v>-767</v>
      </c>
      <c r="F19" s="74">
        <f>B19+E19</f>
        <v>284673</v>
      </c>
      <c r="H19" s="39"/>
    </row>
    <row r="20" spans="1:8">
      <c r="A20" s="48"/>
      <c r="B20" s="39">
        <f>SUM('Baker-Berry:Sherman'!B20)</f>
        <v>0</v>
      </c>
      <c r="C20" s="39">
        <f>SUM('Baker-Berry:Sherman'!C20)</f>
        <v>0</v>
      </c>
      <c r="D20" s="100">
        <f>SUM('Baker-Berry:Sherman'!D20)</f>
        <v>0</v>
      </c>
      <c r="E20" s="88">
        <f t="shared" ref="E20:E23" si="1">C20-D20</f>
        <v>0</v>
      </c>
      <c r="F20" s="74"/>
      <c r="H20" s="39"/>
    </row>
    <row r="21" spans="1:8">
      <c r="A21" s="49" t="s">
        <v>41</v>
      </c>
      <c r="B21" s="39">
        <f>SUM('Baker-Berry:Sherman'!B21)</f>
        <v>59214</v>
      </c>
      <c r="C21" s="39">
        <f>SUM('Baker-Berry:Sherman'!C21)</f>
        <v>0</v>
      </c>
      <c r="D21" s="100">
        <f>SUM('Baker-Berry:Sherman'!D21)</f>
        <v>0</v>
      </c>
      <c r="E21" s="88">
        <f t="shared" si="1"/>
        <v>0</v>
      </c>
      <c r="F21" s="74">
        <f t="shared" ref="F21" si="2">B21+E21</f>
        <v>59214</v>
      </c>
      <c r="H21" s="39"/>
    </row>
    <row r="22" spans="1:8">
      <c r="A22" s="49"/>
      <c r="B22" s="39">
        <f>SUM('Baker-Berry:Sherman'!B22)</f>
        <v>0</v>
      </c>
      <c r="C22" s="39">
        <f>SUM('Baker-Berry:Sherman'!C22)</f>
        <v>0</v>
      </c>
      <c r="D22" s="100">
        <f>SUM('Baker-Berry:Sherman'!D22)</f>
        <v>0</v>
      </c>
      <c r="E22" s="88">
        <f t="shared" si="1"/>
        <v>0</v>
      </c>
      <c r="F22" s="74"/>
      <c r="H22" s="50"/>
    </row>
    <row r="23" spans="1:8">
      <c r="A23" s="49" t="s">
        <v>42</v>
      </c>
      <c r="B23" s="39">
        <f>SUM('Baker-Berry:Sherman'!B23)</f>
        <v>169934</v>
      </c>
      <c r="C23" s="39">
        <f>SUM('Baker-Berry:Sherman'!C23)</f>
        <v>0</v>
      </c>
      <c r="D23" s="100">
        <f>SUM('Baker-Berry:Sherman'!D23)</f>
        <v>0</v>
      </c>
      <c r="E23" s="88">
        <f t="shared" si="1"/>
        <v>0</v>
      </c>
      <c r="F23" s="74">
        <f>B23+E23</f>
        <v>169934</v>
      </c>
      <c r="H23" s="50"/>
    </row>
    <row r="24" spans="1:8">
      <c r="A24" s="49"/>
      <c r="B24" s="39">
        <f>SUM('Baker-Berry:Sherman'!B24)</f>
        <v>0</v>
      </c>
      <c r="C24" s="50"/>
      <c r="D24" s="79"/>
      <c r="E24" s="88"/>
      <c r="F24" s="74"/>
      <c r="H24" s="50"/>
    </row>
    <row r="25" spans="1:8">
      <c r="A25" s="1" t="s">
        <v>44</v>
      </c>
      <c r="B25" s="39">
        <f>SUM('Baker-Berry:Sherman'!B25)</f>
        <v>578003</v>
      </c>
      <c r="C25" s="50">
        <f>SUM(C17,C19,C21,C23)</f>
        <v>162</v>
      </c>
      <c r="D25" s="79">
        <f>SUM(D17,D19,D21,D23)</f>
        <v>30926</v>
      </c>
      <c r="E25" s="88">
        <f>C25-D25</f>
        <v>-30764</v>
      </c>
      <c r="F25" s="74">
        <f>B25+E25</f>
        <v>547239</v>
      </c>
      <c r="G25" s="136"/>
      <c r="H25" s="50"/>
    </row>
    <row r="26" spans="1:8">
      <c r="A26" s="1"/>
      <c r="B26" s="39">
        <f>SUM('Baker-Berry:Sherman'!B26)</f>
        <v>0</v>
      </c>
      <c r="C26" s="50"/>
      <c r="D26" s="79"/>
      <c r="E26" s="88"/>
      <c r="F26" s="74"/>
    </row>
    <row r="27" spans="1:8">
      <c r="A27" s="2" t="s">
        <v>19</v>
      </c>
      <c r="B27" s="39">
        <f>SUM('Baker-Berry:Sherman'!B27)</f>
        <v>0</v>
      </c>
      <c r="C27" s="50"/>
      <c r="D27" s="79"/>
      <c r="E27" s="88"/>
      <c r="F27" s="74"/>
    </row>
    <row r="28" spans="1:8">
      <c r="A28" s="48" t="s">
        <v>16</v>
      </c>
      <c r="B28" s="39">
        <f>SUM('Baker-Berry:Sherman'!B28)</f>
        <v>9920</v>
      </c>
      <c r="C28" s="39">
        <f>SUM('Baker-Berry:Sherman'!C28)</f>
        <v>6</v>
      </c>
      <c r="D28" s="100">
        <f>SUM('Baker-Berry:Sherman'!D28)</f>
        <v>0</v>
      </c>
      <c r="E28" s="88">
        <f t="shared" si="0"/>
        <v>6</v>
      </c>
      <c r="F28" s="74">
        <f>B28+E28</f>
        <v>9926</v>
      </c>
    </row>
    <row r="29" spans="1:8">
      <c r="A29" s="48"/>
      <c r="B29" s="39">
        <f>SUM('Baker-Berry:Sherman'!B29)</f>
        <v>0</v>
      </c>
      <c r="C29" s="39"/>
      <c r="D29" s="100"/>
      <c r="E29" s="88"/>
      <c r="F29" s="74"/>
    </row>
    <row r="30" spans="1:8">
      <c r="A30" s="48" t="s">
        <v>15</v>
      </c>
      <c r="B30" s="39">
        <f>SUM('Baker-Berry:Sherman'!B30)</f>
        <v>22979</v>
      </c>
      <c r="C30" s="39">
        <f>SUM('Baker-Berry:Sherman'!C30)</f>
        <v>1396</v>
      </c>
      <c r="D30" s="100">
        <f>SUM('Baker-Berry:Sherman'!D30)</f>
        <v>983</v>
      </c>
      <c r="E30" s="88">
        <f t="shared" si="0"/>
        <v>413</v>
      </c>
      <c r="F30" s="74">
        <f>B30+E30</f>
        <v>23392</v>
      </c>
    </row>
    <row r="31" spans="1:8">
      <c r="A31" s="48"/>
      <c r="B31" s="39">
        <f>SUM('Baker-Berry:Sherman'!B31)</f>
        <v>0</v>
      </c>
      <c r="C31" s="39"/>
      <c r="D31" s="100"/>
      <c r="E31" s="88"/>
      <c r="F31" s="74"/>
    </row>
    <row r="32" spans="1:8">
      <c r="A32" s="48" t="s">
        <v>14</v>
      </c>
      <c r="B32" s="39">
        <f>SUM('Baker-Berry:Sherman'!B32)</f>
        <v>34121</v>
      </c>
      <c r="C32" s="39">
        <f>SUM('Baker-Berry:Sherman'!C32)</f>
        <v>419</v>
      </c>
      <c r="D32" s="100">
        <f>SUM('Baker-Berry:Sherman'!D32)</f>
        <v>27</v>
      </c>
      <c r="E32" s="88">
        <f t="shared" si="0"/>
        <v>392</v>
      </c>
      <c r="F32" s="74">
        <f>B32+E32</f>
        <v>34513</v>
      </c>
    </row>
    <row r="33" spans="1:16">
      <c r="A33" s="48"/>
      <c r="B33" s="39">
        <f>SUM('Baker-Berry:Sherman'!B33)</f>
        <v>0</v>
      </c>
      <c r="C33" s="50"/>
      <c r="D33" s="79"/>
      <c r="E33" s="88"/>
      <c r="F33" s="74"/>
    </row>
    <row r="34" spans="1:16">
      <c r="A34" s="48" t="s">
        <v>13</v>
      </c>
      <c r="B34" s="39">
        <f>SUM('Baker-Berry:Sherman'!B34)</f>
        <v>11449</v>
      </c>
      <c r="C34" s="39">
        <f>SUM('Baker-Berry:Sherman'!C34)</f>
        <v>60</v>
      </c>
      <c r="D34" s="100">
        <f>SUM('Baker-Berry:Sherman'!D34)</f>
        <v>4</v>
      </c>
      <c r="E34" s="88">
        <f t="shared" si="0"/>
        <v>56</v>
      </c>
      <c r="F34" s="74">
        <f>B34+E34</f>
        <v>11505</v>
      </c>
    </row>
    <row r="35" spans="1:16">
      <c r="A35" s="48"/>
      <c r="B35" s="39">
        <f>SUM('Baker-Berry:Sherman'!B35)</f>
        <v>0</v>
      </c>
      <c r="C35" s="39"/>
      <c r="D35" s="100"/>
      <c r="E35" s="88"/>
      <c r="F35" s="74"/>
    </row>
    <row r="36" spans="1:16">
      <c r="A36" s="48" t="s">
        <v>50</v>
      </c>
      <c r="B36" s="39">
        <f>SUM('Baker-Berry:Sherman'!B36)</f>
        <v>421</v>
      </c>
      <c r="C36" s="39">
        <f>SUM('Baker-Berry:Sherman'!C36)</f>
        <v>11</v>
      </c>
      <c r="D36" s="100">
        <f>SUM('Baker-Berry:Sherman'!D36)</f>
        <v>0</v>
      </c>
      <c r="E36" s="88">
        <f t="shared" si="0"/>
        <v>11</v>
      </c>
      <c r="F36" s="74">
        <f>B36+E36</f>
        <v>432</v>
      </c>
    </row>
    <row r="37" spans="1:16">
      <c r="A37" s="48"/>
      <c r="B37" s="39">
        <f>SUM('Baker-Berry:Sherman'!B37)</f>
        <v>0</v>
      </c>
      <c r="C37" s="39"/>
      <c r="D37" s="100"/>
      <c r="E37" s="88"/>
      <c r="F37" s="74"/>
    </row>
    <row r="38" spans="1:16">
      <c r="A38" s="48" t="s">
        <v>6</v>
      </c>
      <c r="B38" s="39">
        <f>SUM('Baker-Berry:Sherman'!B38)</f>
        <v>25383</v>
      </c>
      <c r="C38" s="39">
        <f>SUM('Baker-Berry:Sherman'!C38)</f>
        <v>0</v>
      </c>
      <c r="D38" s="100">
        <f>SUM('Baker-Berry:Sherman'!D38)</f>
        <v>0</v>
      </c>
      <c r="E38" s="88">
        <f t="shared" si="0"/>
        <v>0</v>
      </c>
      <c r="F38" s="74">
        <f>B38+E38</f>
        <v>25383</v>
      </c>
    </row>
    <row r="39" spans="1:16">
      <c r="A39" s="48"/>
      <c r="B39" s="39">
        <f>SUM('Baker-Berry:Sherman'!B39)</f>
        <v>0</v>
      </c>
      <c r="C39" s="50"/>
      <c r="D39" s="79"/>
      <c r="E39" s="88"/>
      <c r="F39" s="74"/>
    </row>
    <row r="40" spans="1:16">
      <c r="A40" s="48" t="s">
        <v>51</v>
      </c>
      <c r="B40" s="39">
        <f>SUM('Baker-Berry:Sherman'!B40)</f>
        <v>193757</v>
      </c>
      <c r="C40" s="39">
        <f>SUM('Baker-Berry:Sherman'!C40)</f>
        <v>118</v>
      </c>
      <c r="D40" s="100">
        <f>SUM('Baker-Berry:Sherman'!D40)</f>
        <v>0</v>
      </c>
      <c r="E40" s="88">
        <f t="shared" si="0"/>
        <v>118</v>
      </c>
      <c r="F40" s="74">
        <f>B40+E40</f>
        <v>193875</v>
      </c>
    </row>
    <row r="41" spans="1:16">
      <c r="A41" s="48"/>
      <c r="B41" s="39">
        <f>SUM('Baker-Berry:Sherman'!B41)</f>
        <v>0</v>
      </c>
      <c r="C41" s="39"/>
      <c r="D41" s="100"/>
      <c r="E41" s="88"/>
      <c r="F41" s="74"/>
    </row>
    <row r="42" spans="1:16">
      <c r="A42" s="48" t="s">
        <v>29</v>
      </c>
      <c r="B42" s="39">
        <f>SUM('Baker-Berry:Sherman'!B42)</f>
        <v>27719.649999999998</v>
      </c>
      <c r="C42" s="39">
        <f>SUM('Baker-Berry:Sherman'!C42)</f>
        <v>0</v>
      </c>
      <c r="D42" s="100">
        <f>SUM('Baker-Berry:Sherman'!D42)</f>
        <v>0</v>
      </c>
      <c r="E42" s="88">
        <f t="shared" si="0"/>
        <v>0</v>
      </c>
      <c r="F42" s="74">
        <f>B42+E42</f>
        <v>27719.649999999998</v>
      </c>
    </row>
    <row r="43" spans="1:16">
      <c r="A43" s="48"/>
      <c r="B43" s="39">
        <f>SUM('Baker-Berry:Sherman'!B43)</f>
        <v>0</v>
      </c>
      <c r="C43" s="39"/>
      <c r="D43" s="100"/>
      <c r="E43" s="88"/>
      <c r="F43" s="74"/>
    </row>
    <row r="44" spans="1:16">
      <c r="A44" s="48" t="s">
        <v>18</v>
      </c>
      <c r="B44" s="39">
        <f>SUM('Baker-Berry:Sherman'!B44)</f>
        <v>462295</v>
      </c>
      <c r="C44" s="39">
        <f>SUM('Baker-Berry:Sherman'!C44)</f>
        <v>0</v>
      </c>
      <c r="D44" s="100">
        <f>SUM('Baker-Berry:Sherman'!D44)</f>
        <v>0</v>
      </c>
      <c r="E44" s="88">
        <f t="shared" si="0"/>
        <v>0</v>
      </c>
      <c r="F44" s="74">
        <f>B44+E44</f>
        <v>462295</v>
      </c>
    </row>
    <row r="45" spans="1:16">
      <c r="A45" s="48"/>
      <c r="B45" s="39">
        <f>SUM('Baker-Berry:Sherman'!B45)</f>
        <v>0</v>
      </c>
      <c r="C45" s="39">
        <f>SUM('Baker-Berry:Sherman'!C45)</f>
        <v>0</v>
      </c>
      <c r="D45" s="100">
        <f>SUM('Baker-Berry:Sherman'!D45)</f>
        <v>0</v>
      </c>
      <c r="E45" s="88">
        <f t="shared" ref="E45:E50" si="3">C45-D45</f>
        <v>0</v>
      </c>
      <c r="F45" s="74"/>
    </row>
    <row r="46" spans="1:16" s="7" customFormat="1">
      <c r="A46" s="141" t="s">
        <v>63</v>
      </c>
      <c r="B46" s="39">
        <f>SUM('Baker-Berry:Sherman'!B46)</f>
        <v>0</v>
      </c>
      <c r="C46" s="39">
        <f>SUM('Baker-Berry:Sherman'!C46)</f>
        <v>39</v>
      </c>
      <c r="D46" s="100">
        <f>SUM('Baker-Berry:Sherman'!D46)</f>
        <v>0</v>
      </c>
      <c r="E46" s="88">
        <f t="shared" si="3"/>
        <v>39</v>
      </c>
      <c r="F46" s="26">
        <f t="shared" ref="F46:F49" si="4">B46+E46</f>
        <v>39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 s="7" customFormat="1">
      <c r="A47" s="6"/>
      <c r="B47" s="39">
        <f>SUM('Baker-Berry:Sherman'!B47)</f>
        <v>0</v>
      </c>
      <c r="C47" s="39">
        <f>SUM('Baker-Berry:Sherman'!C47)</f>
        <v>0</v>
      </c>
      <c r="D47" s="100">
        <f>SUM('Baker-Berry:Sherman'!D47)</f>
        <v>0</v>
      </c>
      <c r="E47" s="88">
        <f t="shared" si="3"/>
        <v>0</v>
      </c>
      <c r="F47" s="26">
        <f t="shared" si="4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7" customFormat="1">
      <c r="A48" s="7" t="s">
        <v>64</v>
      </c>
      <c r="B48" s="39">
        <f>SUM('Baker-Berry:Sherman'!B48)</f>
        <v>0</v>
      </c>
      <c r="C48" s="39">
        <f>SUM('Baker-Berry:Sherman'!C48)</f>
        <v>25</v>
      </c>
      <c r="D48" s="100">
        <f>SUM('Baker-Berry:Sherman'!D48)</f>
        <v>0</v>
      </c>
      <c r="E48" s="88">
        <f t="shared" si="3"/>
        <v>25</v>
      </c>
      <c r="F48" s="26">
        <f t="shared" si="4"/>
        <v>25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B49" s="39">
        <f>SUM('Baker-Berry:Sherman'!B49)</f>
        <v>0</v>
      </c>
      <c r="C49" s="39">
        <f>SUM('Baker-Berry:Sherman'!C49)</f>
        <v>0</v>
      </c>
      <c r="D49" s="100">
        <f>SUM('Baker-Berry:Sherman'!D49)</f>
        <v>0</v>
      </c>
      <c r="E49" s="88">
        <f t="shared" si="3"/>
        <v>0</v>
      </c>
      <c r="F49" s="26">
        <f t="shared" si="4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>
      <c r="A50" s="48" t="s">
        <v>4</v>
      </c>
      <c r="B50" s="39">
        <f>SUM('Baker-Berry:Sherman'!B50)</f>
        <v>108</v>
      </c>
      <c r="C50" s="39">
        <f>SUM('Baker-Berry:Sherman'!C50)</f>
        <v>24</v>
      </c>
      <c r="D50" s="100">
        <f>SUM('Baker-Berry:Sherman'!D50)</f>
        <v>0</v>
      </c>
      <c r="E50" s="88">
        <f t="shared" si="3"/>
        <v>24</v>
      </c>
      <c r="F50" s="74">
        <f>B50+E50</f>
        <v>132</v>
      </c>
    </row>
    <row r="51" spans="1:16">
      <c r="A51" s="6"/>
      <c r="B51" s="39">
        <f>SUM('Baker-Berry:Sherman'!B51)</f>
        <v>0</v>
      </c>
      <c r="C51" s="50"/>
      <c r="D51" s="79"/>
      <c r="E51" s="88"/>
      <c r="F51" s="74"/>
    </row>
    <row r="52" spans="1:16">
      <c r="A52" s="6" t="s">
        <v>45</v>
      </c>
      <c r="B52" s="39">
        <f>SUM('Baker-Berry:Sherman'!B52)</f>
        <v>788151.65</v>
      </c>
      <c r="C52" s="50">
        <f>SUM(C28:C50)</f>
        <v>2098</v>
      </c>
      <c r="D52" s="79">
        <f>SUM(D28:D50)</f>
        <v>1014</v>
      </c>
      <c r="E52" s="88">
        <f>C52-D52</f>
        <v>1084</v>
      </c>
      <c r="F52" s="74">
        <f>B52+E52</f>
        <v>789235.65</v>
      </c>
    </row>
    <row r="53" spans="1:16">
      <c r="A53" s="7"/>
      <c r="B53" s="39">
        <f>SUM('Baker-Berry:Sherman'!B53)</f>
        <v>0</v>
      </c>
      <c r="C53" s="29"/>
      <c r="D53" s="101"/>
      <c r="E53" s="88"/>
      <c r="F53" s="74"/>
    </row>
    <row r="54" spans="1:16">
      <c r="A54" s="7" t="s">
        <v>23</v>
      </c>
      <c r="B54" s="39">
        <f>SUM('Baker-Berry:Sherman'!B54)</f>
        <v>2624928</v>
      </c>
      <c r="C54" s="29">
        <f>C14</f>
        <v>36146</v>
      </c>
      <c r="D54" s="101">
        <f>D14</f>
        <v>30756</v>
      </c>
      <c r="E54" s="88">
        <f>C54-D54</f>
        <v>5390</v>
      </c>
      <c r="F54" s="74">
        <f>B54+E54</f>
        <v>2630318</v>
      </c>
    </row>
    <row r="55" spans="1:16">
      <c r="A55" s="7" t="s">
        <v>58</v>
      </c>
      <c r="B55" s="39">
        <f>SUM('Baker-Berry:Sherman'!B55)</f>
        <v>578003</v>
      </c>
      <c r="C55" s="29">
        <f>C25</f>
        <v>162</v>
      </c>
      <c r="D55" s="101">
        <f>D25</f>
        <v>30926</v>
      </c>
      <c r="E55" s="88">
        <f t="shared" ref="E55:E57" si="5">C55-D55</f>
        <v>-30764</v>
      </c>
      <c r="F55" s="74">
        <f>B55+E55</f>
        <v>547239</v>
      </c>
      <c r="H55" s="136"/>
    </row>
    <row r="56" spans="1:16">
      <c r="A56" s="7" t="s">
        <v>59</v>
      </c>
      <c r="B56" s="39">
        <f>SUM('Baker-Berry:Sherman'!B56)</f>
        <v>788151.64999999991</v>
      </c>
      <c r="C56" s="29">
        <f>C52</f>
        <v>2098</v>
      </c>
      <c r="D56" s="101">
        <f>D52</f>
        <v>1014</v>
      </c>
      <c r="E56" s="88">
        <f t="shared" si="5"/>
        <v>1084</v>
      </c>
      <c r="F56" s="74">
        <f>B56+E56</f>
        <v>789235.64999999991</v>
      </c>
      <c r="G56" s="136"/>
    </row>
    <row r="57" spans="1:16">
      <c r="A57" s="8" t="s">
        <v>3</v>
      </c>
      <c r="B57" s="39">
        <f>SUM('Baker-Berry:Sherman'!B57)</f>
        <v>3991082.65</v>
      </c>
      <c r="C57" s="29">
        <f>SUM(C54:C56)</f>
        <v>38406</v>
      </c>
      <c r="D57" s="101">
        <f t="shared" ref="D57" si="6">SUM(D54:D56)</f>
        <v>62696</v>
      </c>
      <c r="E57" s="88">
        <f t="shared" si="5"/>
        <v>-24290</v>
      </c>
      <c r="F57" s="74">
        <f>SUM(F54:F56)</f>
        <v>3966792.65</v>
      </c>
      <c r="G57" s="136"/>
      <c r="H57" s="136"/>
    </row>
    <row r="58" spans="1:16">
      <c r="A58" s="8"/>
      <c r="B58" s="39">
        <f>SUM('Baker-Berry:Sherman'!B58)</f>
        <v>0</v>
      </c>
      <c r="C58" s="29"/>
      <c r="D58" s="101"/>
      <c r="E58" s="88"/>
      <c r="F58" s="74"/>
    </row>
    <row r="59" spans="1:16" ht="11.25" customHeight="1">
      <c r="A59" s="37" t="s">
        <v>30</v>
      </c>
      <c r="B59" s="39">
        <f>SUM('Baker-Berry:Sherman'!B59)</f>
        <v>0</v>
      </c>
      <c r="C59" s="74"/>
      <c r="D59" s="74"/>
      <c r="E59" s="95"/>
      <c r="F59" s="74"/>
    </row>
    <row r="60" spans="1:16">
      <c r="A60" s="67" t="s">
        <v>31</v>
      </c>
      <c r="B60" s="39">
        <f>SUM('Baker-Berry:Sherman'!B60)</f>
        <v>12554</v>
      </c>
      <c r="C60" s="39">
        <f>SUM('Baker-Berry:Sherman'!C60)</f>
        <v>20</v>
      </c>
      <c r="D60" s="100">
        <f>SUM('Baker-Berry:Sherman'!D60)</f>
        <v>273</v>
      </c>
      <c r="E60" s="88">
        <f t="shared" ref="E60:E63" si="7">C60-D60</f>
        <v>-253</v>
      </c>
      <c r="F60" s="94">
        <f>B60+E60</f>
        <v>12301</v>
      </c>
    </row>
    <row r="61" spans="1:16">
      <c r="A61" s="67" t="s">
        <v>32</v>
      </c>
      <c r="B61" s="39">
        <f>SUM('Baker-Berry:Sherman'!B61)</f>
        <v>692</v>
      </c>
      <c r="C61" s="39">
        <f>SUM('Baker-Berry:Sherman'!C61)</f>
        <v>0</v>
      </c>
      <c r="D61" s="100">
        <f>SUM('Baker-Berry:Sherman'!D61)</f>
        <v>7</v>
      </c>
      <c r="E61" s="88">
        <f t="shared" si="7"/>
        <v>-7</v>
      </c>
      <c r="F61" s="94">
        <f>B61+E61</f>
        <v>685</v>
      </c>
    </row>
    <row r="62" spans="1:16">
      <c r="A62" s="83" t="s">
        <v>46</v>
      </c>
      <c r="B62" s="39">
        <f>SUM('Baker-Berry:Sherman'!B62)</f>
        <v>57211</v>
      </c>
      <c r="C62" s="39">
        <v>2459</v>
      </c>
      <c r="D62" s="100">
        <f>SUM('Baker-Berry:Sherman'!D62)</f>
        <v>0</v>
      </c>
      <c r="E62" s="155">
        <f>SUM('Baker-Berry:Sherman'!E62)</f>
        <v>2459</v>
      </c>
      <c r="F62" s="94">
        <f>B62+E62</f>
        <v>59670</v>
      </c>
    </row>
    <row r="63" spans="1:16">
      <c r="A63" s="83" t="s">
        <v>47</v>
      </c>
      <c r="B63" s="39">
        <f>SUM('Baker-Berry:Sherman'!B63)</f>
        <v>73</v>
      </c>
      <c r="C63" s="39">
        <f>SUM('Baker-Berry:Sherman'!C63)</f>
        <v>0</v>
      </c>
      <c r="D63" s="100">
        <f>SUM('Baker-Berry:Sherman'!D63)</f>
        <v>3</v>
      </c>
      <c r="E63" s="88">
        <f t="shared" si="7"/>
        <v>-3</v>
      </c>
      <c r="F63" s="94">
        <f>B63+E63</f>
        <v>70</v>
      </c>
    </row>
    <row r="64" spans="1:16">
      <c r="A64" s="38" t="s">
        <v>3</v>
      </c>
      <c r="B64" s="39">
        <f>SUM('Baker-Berry:Sherman'!B64)</f>
        <v>70530</v>
      </c>
      <c r="C64" s="39">
        <f>SUM(C60:C63)</f>
        <v>2479</v>
      </c>
      <c r="D64" s="39">
        <f>SUM(D60:D63)</f>
        <v>283</v>
      </c>
      <c r="E64" s="95">
        <f>SUM(E60:E63)</f>
        <v>2196</v>
      </c>
      <c r="F64" s="94">
        <f>B64+E64</f>
        <v>72726</v>
      </c>
      <c r="G64" s="136"/>
      <c r="H64" s="51"/>
    </row>
    <row r="65" spans="1:7">
      <c r="B65" s="77"/>
      <c r="C65" s="77"/>
      <c r="D65" s="77"/>
      <c r="E65" s="77"/>
      <c r="F65" s="77"/>
    </row>
    <row r="66" spans="1:7">
      <c r="A66" s="40" t="s">
        <v>33</v>
      </c>
      <c r="B66" s="77"/>
      <c r="C66" s="77"/>
      <c r="D66" s="78"/>
      <c r="E66" s="89"/>
      <c r="F66" s="74"/>
    </row>
    <row r="67" spans="1:7">
      <c r="A67" s="41" t="s">
        <v>34</v>
      </c>
      <c r="B67" s="74">
        <v>103243</v>
      </c>
      <c r="C67" s="77"/>
      <c r="D67" s="78"/>
      <c r="E67" s="89">
        <f>F67-B67</f>
        <v>7646</v>
      </c>
      <c r="F67" s="74">
        <v>110889</v>
      </c>
    </row>
    <row r="68" spans="1:7">
      <c r="A68" s="41" t="s">
        <v>35</v>
      </c>
      <c r="B68" s="74">
        <v>1927</v>
      </c>
      <c r="C68" s="77"/>
      <c r="D68" s="78"/>
      <c r="E68" s="89">
        <f t="shared" ref="E68:E70" si="8">F68-B68</f>
        <v>432</v>
      </c>
      <c r="F68" s="74">
        <v>2359</v>
      </c>
    </row>
    <row r="69" spans="1:7">
      <c r="A69" s="41" t="s">
        <v>55</v>
      </c>
      <c r="B69" s="74">
        <v>18059</v>
      </c>
      <c r="C69" s="77"/>
      <c r="D69" s="78"/>
      <c r="E69" s="89">
        <f t="shared" si="8"/>
        <v>0</v>
      </c>
      <c r="F69" s="74">
        <v>18059</v>
      </c>
    </row>
    <row r="70" spans="1:7">
      <c r="A70" s="41" t="s">
        <v>56</v>
      </c>
      <c r="B70" s="74">
        <v>20705</v>
      </c>
      <c r="C70" s="77"/>
      <c r="D70" s="78"/>
      <c r="E70" s="89">
        <f t="shared" si="8"/>
        <v>12249</v>
      </c>
      <c r="F70" s="74">
        <v>32954</v>
      </c>
    </row>
    <row r="71" spans="1:7">
      <c r="A71" s="41" t="s">
        <v>57</v>
      </c>
      <c r="B71" s="77">
        <v>771536</v>
      </c>
      <c r="C71" s="77"/>
      <c r="D71" s="78"/>
      <c r="E71" s="89">
        <f>F71-B71</f>
        <v>84733</v>
      </c>
      <c r="F71" s="77">
        <v>856269</v>
      </c>
    </row>
    <row r="72" spans="1:7">
      <c r="A72" s="41" t="s">
        <v>3</v>
      </c>
      <c r="B72" s="74">
        <f>SUM(B67:B71)</f>
        <v>915470</v>
      </c>
      <c r="C72" s="77"/>
      <c r="D72" s="78"/>
      <c r="E72" s="89">
        <f>SUM(E67:E71)</f>
        <v>105060</v>
      </c>
      <c r="F72" s="74">
        <f>SUM(F67:F71)</f>
        <v>1020530</v>
      </c>
    </row>
    <row r="73" spans="1:7">
      <c r="A73" s="41"/>
      <c r="B73" s="74"/>
      <c r="C73" s="77"/>
      <c r="D73" s="78"/>
      <c r="E73" s="89"/>
      <c r="F73" s="74"/>
    </row>
    <row r="74" spans="1:7">
      <c r="A74" s="23" t="s">
        <v>49</v>
      </c>
      <c r="B74" s="74"/>
      <c r="C74" s="77"/>
      <c r="D74" s="78"/>
      <c r="E74" s="89"/>
      <c r="F74" s="74"/>
    </row>
    <row r="75" spans="1:7" s="7" customFormat="1">
      <c r="A75" s="1" t="s">
        <v>38</v>
      </c>
      <c r="B75" s="74">
        <v>2624928</v>
      </c>
      <c r="C75" s="74">
        <f>C14</f>
        <v>36146</v>
      </c>
      <c r="D75" s="75">
        <f>D14</f>
        <v>30756</v>
      </c>
      <c r="E75" s="99">
        <f>E14</f>
        <v>5390</v>
      </c>
      <c r="F75" s="74">
        <f>F14</f>
        <v>2630318</v>
      </c>
      <c r="G75" s="93"/>
    </row>
    <row r="76" spans="1:7" s="7" customFormat="1">
      <c r="A76" s="42" t="s">
        <v>39</v>
      </c>
      <c r="B76" s="77">
        <v>771536</v>
      </c>
      <c r="C76" s="77"/>
      <c r="D76" s="78"/>
      <c r="E76" s="89">
        <f>E71</f>
        <v>84733</v>
      </c>
      <c r="F76" s="77">
        <f>F71</f>
        <v>856269</v>
      </c>
      <c r="G76" s="93"/>
    </row>
    <row r="77" spans="1:7" s="7" customFormat="1">
      <c r="A77" s="41" t="s">
        <v>3</v>
      </c>
      <c r="B77" s="74">
        <f>SUM(B75:B76)</f>
        <v>3396464</v>
      </c>
      <c r="C77" s="77">
        <f>SUM(C75:C76)</f>
        <v>36146</v>
      </c>
      <c r="D77" s="78">
        <f t="shared" ref="D77" si="9">SUM(D75:D76)</f>
        <v>30756</v>
      </c>
      <c r="E77" s="89">
        <f>SUM(E75:E76)</f>
        <v>90123</v>
      </c>
      <c r="F77" s="74">
        <f>SUM(F75:F76)</f>
        <v>3486587</v>
      </c>
      <c r="G77" s="93"/>
    </row>
    <row r="78" spans="1:7" s="23" customFormat="1">
      <c r="A78" s="3"/>
      <c r="B78" s="22"/>
      <c r="C78" s="22"/>
      <c r="D78" s="92"/>
      <c r="E78" s="90"/>
      <c r="F78" s="3"/>
    </row>
    <row r="79" spans="1:7" s="23" customFormat="1">
      <c r="A79" s="3"/>
      <c r="B79" s="22"/>
      <c r="C79" s="22"/>
      <c r="D79" s="92"/>
      <c r="E79" s="90"/>
      <c r="F79" s="3"/>
      <c r="G79" s="156"/>
    </row>
    <row r="80" spans="1:7" s="23" customFormat="1">
      <c r="A80" s="3"/>
      <c r="B80" s="22"/>
      <c r="C80" s="22"/>
      <c r="D80" s="92"/>
      <c r="E80" s="90"/>
      <c r="F80" s="3"/>
    </row>
    <row r="81" spans="1:6" s="23" customFormat="1">
      <c r="A81" s="3"/>
      <c r="B81" s="22"/>
      <c r="C81" s="22"/>
      <c r="D81" s="92"/>
      <c r="E81" s="90"/>
      <c r="F81" s="3"/>
    </row>
    <row r="82" spans="1:6">
      <c r="A82" s="40"/>
      <c r="B82" s="77"/>
      <c r="C82" s="77"/>
      <c r="E82" s="89"/>
      <c r="F82" s="74"/>
    </row>
    <row r="83" spans="1:6">
      <c r="A83" s="41"/>
      <c r="B83" s="77"/>
      <c r="C83" s="77"/>
      <c r="E83" s="89"/>
      <c r="F83" s="74"/>
    </row>
    <row r="84" spans="1:6">
      <c r="A84" s="41"/>
      <c r="B84" s="77"/>
      <c r="C84" s="77"/>
      <c r="E84" s="89"/>
      <c r="F84" s="74"/>
    </row>
    <row r="85" spans="1:6">
      <c r="A85" s="41"/>
      <c r="B85" s="77"/>
      <c r="C85" s="77"/>
      <c r="E85" s="89"/>
      <c r="F85" s="74"/>
    </row>
    <row r="86" spans="1:6">
      <c r="A86" s="41"/>
      <c r="B86" s="77"/>
      <c r="C86" s="77"/>
      <c r="E86" s="89"/>
      <c r="F86" s="74"/>
    </row>
    <row r="87" spans="1:6">
      <c r="A87" s="23"/>
      <c r="B87" s="77"/>
      <c r="C87" s="77"/>
      <c r="E87" s="89"/>
      <c r="F87" s="74"/>
    </row>
    <row r="88" spans="1:6" s="7" customFormat="1">
      <c r="A88" s="1"/>
      <c r="B88" s="77"/>
      <c r="C88" s="77"/>
      <c r="D88" s="92"/>
      <c r="E88" s="89"/>
      <c r="F88" s="74"/>
    </row>
    <row r="89" spans="1:6" s="7" customFormat="1">
      <c r="A89" s="42"/>
      <c r="B89" s="77"/>
      <c r="C89" s="77"/>
      <c r="D89" s="92"/>
      <c r="E89" s="89"/>
      <c r="F89" s="74"/>
    </row>
    <row r="90" spans="1:6" s="7" customFormat="1">
      <c r="A90" s="40"/>
      <c r="B90" s="77"/>
      <c r="C90" s="77"/>
      <c r="D90" s="92"/>
      <c r="E90" s="89"/>
      <c r="F90" s="74"/>
    </row>
    <row r="91" spans="1:6" s="7" customFormat="1">
      <c r="A91" s="3"/>
      <c r="B91" s="22"/>
      <c r="C91" s="22"/>
      <c r="D91" s="92"/>
      <c r="E91" s="90"/>
      <c r="F91" s="3"/>
    </row>
    <row r="92" spans="1:6" s="23" customFormat="1">
      <c r="A92" s="3"/>
      <c r="B92" s="22"/>
      <c r="C92" s="22"/>
      <c r="D92" s="92"/>
      <c r="E92" s="90"/>
      <c r="F92" s="3"/>
    </row>
    <row r="93" spans="1:6" s="42" customFormat="1">
      <c r="A93" s="3"/>
      <c r="B93" s="22"/>
      <c r="C93" s="22"/>
      <c r="D93" s="92"/>
      <c r="E93" s="90"/>
      <c r="F93" s="3"/>
    </row>
    <row r="94" spans="1:6" s="23" customFormat="1">
      <c r="A94" s="3"/>
      <c r="B94" s="22"/>
      <c r="C94" s="22"/>
      <c r="D94" s="92"/>
      <c r="E94" s="90"/>
      <c r="F94" s="3"/>
    </row>
    <row r="95" spans="1:6" s="23" customFormat="1">
      <c r="A95" s="3"/>
      <c r="B95" s="22"/>
      <c r="C95" s="22"/>
      <c r="D95" s="92"/>
      <c r="E95" s="90"/>
      <c r="F95" s="3"/>
    </row>
    <row r="96" spans="1:6" s="23" customFormat="1">
      <c r="A96" s="3"/>
      <c r="B96" s="22"/>
      <c r="C96" s="22"/>
      <c r="D96" s="92"/>
      <c r="E96" s="90"/>
      <c r="F96" s="3"/>
    </row>
    <row r="97" spans="1:6" s="23" customFormat="1">
      <c r="A97" s="3"/>
      <c r="B97" s="22"/>
      <c r="C97" s="22"/>
      <c r="D97" s="92"/>
      <c r="E97" s="90"/>
      <c r="F97" s="3"/>
    </row>
    <row r="98" spans="1:6" s="23" customFormat="1">
      <c r="A98" s="3"/>
      <c r="B98" s="22"/>
      <c r="C98" s="22"/>
      <c r="D98" s="92"/>
      <c r="E98" s="90"/>
      <c r="F98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H7" sqref="H7"/>
      <pageMargins left="0.26" right="0.2" top="0.64" bottom="0.76" header="0.39" footer="0.31"/>
      <printOptions horizontalCentered="1" gridLines="1"/>
      <pageSetup orientation="portrait" r:id="rId1"/>
      <headerFooter alignWithMargins="0">
        <oddHeader>&amp;F</oddHeader>
        <oddFooter>&amp;L&amp;T&amp;CPrepared by Barbara_W_Sterling &amp;D&amp;RPage &amp;P</oddFooter>
      </headerFooter>
    </customSheetView>
  </customSheetViews>
  <printOptions horizontalCentered="1" gridLines="1"/>
  <pageMargins left="0.26" right="0.2" top="0.64" bottom="0.76" header="0.39" footer="0.31"/>
  <pageSetup orientation="portrait" r:id="rId2"/>
  <headerFooter alignWithMargins="0">
    <oddHeader>&amp;F</oddHeader>
    <oddFooter>&amp;L&amp;T&amp;CPrepared by Barbara_W_Sterling &amp;D&amp;RPage &amp;P</oddFooter>
  </headerFooter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2"/>
  <sheetViews>
    <sheetView showZeros="0" zoomScaleNormal="100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C63" sqref="C63"/>
    </sheetView>
  </sheetViews>
  <sheetFormatPr defaultColWidth="11.42578125" defaultRowHeight="12.75"/>
  <cols>
    <col min="1" max="1" width="30.28515625" style="1" bestFit="1" customWidth="1"/>
    <col min="2" max="2" width="11.28515625" style="1" customWidth="1"/>
    <col min="3" max="3" width="8" style="77" bestFit="1" customWidth="1"/>
    <col min="4" max="4" width="11.140625" style="78" bestFit="1" customWidth="1"/>
    <col min="5" max="5" width="8.28515625" style="147" bestFit="1" customWidth="1"/>
    <col min="6" max="6" width="12.42578125" style="3" customWidth="1"/>
    <col min="7" max="16384" width="11.42578125" style="18"/>
  </cols>
  <sheetData>
    <row r="1" spans="1:16" s="32" customFormat="1">
      <c r="A1" s="2" t="s">
        <v>22</v>
      </c>
      <c r="B1" s="25" t="s">
        <v>26</v>
      </c>
      <c r="C1" s="68" t="s">
        <v>27</v>
      </c>
      <c r="D1" s="69" t="s">
        <v>28</v>
      </c>
      <c r="E1" s="142" t="s">
        <v>40</v>
      </c>
      <c r="F1" s="28" t="s">
        <v>26</v>
      </c>
    </row>
    <row r="2" spans="1:16" s="1" customFormat="1">
      <c r="A2" s="2"/>
      <c r="B2" s="139" t="s">
        <v>60</v>
      </c>
      <c r="C2" s="71" t="s">
        <v>62</v>
      </c>
      <c r="D2" s="133" t="s">
        <v>62</v>
      </c>
      <c r="E2" s="143" t="s">
        <v>62</v>
      </c>
      <c r="F2" s="71" t="s">
        <v>62</v>
      </c>
    </row>
    <row r="3" spans="1:16" s="1" customFormat="1">
      <c r="A3" s="2" t="s">
        <v>12</v>
      </c>
      <c r="B3" s="4"/>
      <c r="C3" s="72"/>
      <c r="D3" s="73"/>
      <c r="E3" s="144"/>
      <c r="F3" s="27"/>
    </row>
    <row r="4" spans="1:16">
      <c r="A4" s="48" t="s">
        <v>0</v>
      </c>
      <c r="B4" s="5"/>
      <c r="C4" s="74">
        <f>[1]Sherman!$P$4</f>
        <v>2481</v>
      </c>
      <c r="D4" s="75">
        <f>[1]Sherman!$P$5</f>
        <v>5989</v>
      </c>
      <c r="E4" s="145">
        <f>C4-D4</f>
        <v>-3508</v>
      </c>
      <c r="F4" s="26"/>
    </row>
    <row r="5" spans="1:16">
      <c r="A5" s="48"/>
      <c r="B5" s="5">
        <v>0</v>
      </c>
      <c r="C5" s="74"/>
      <c r="D5" s="75"/>
      <c r="E5" s="145">
        <f t="shared" ref="E5:E52" si="0">C5-D5</f>
        <v>0</v>
      </c>
      <c r="F5" s="26"/>
    </row>
    <row r="6" spans="1:16">
      <c r="A6" s="48" t="s">
        <v>2</v>
      </c>
      <c r="B6" s="5"/>
      <c r="C6" s="74">
        <f>[1]Sherman!$P$7+[1]Sherman!$P$8</f>
        <v>842</v>
      </c>
      <c r="D6" s="75">
        <f>[1]Sherman!$P$10+[1]Sherman!$P$11+[1]Sherman!$P$12</f>
        <v>272</v>
      </c>
      <c r="E6" s="145">
        <f t="shared" si="0"/>
        <v>570</v>
      </c>
      <c r="F6" s="26"/>
    </row>
    <row r="7" spans="1:16">
      <c r="A7" s="48"/>
      <c r="B7" s="5">
        <v>0</v>
      </c>
      <c r="C7" s="74"/>
      <c r="D7" s="75"/>
      <c r="E7" s="145">
        <f t="shared" si="0"/>
        <v>0</v>
      </c>
      <c r="F7" s="26"/>
    </row>
    <row r="8" spans="1:16">
      <c r="A8" s="48" t="s">
        <v>11</v>
      </c>
      <c r="B8" s="5"/>
      <c r="C8" s="74">
        <f>[1]Sherman!$P$14</f>
        <v>0</v>
      </c>
      <c r="D8" s="75">
        <f>[1]Sherman!$P$15</f>
        <v>0</v>
      </c>
      <c r="E8" s="145">
        <f t="shared" si="0"/>
        <v>0</v>
      </c>
      <c r="F8" s="26"/>
    </row>
    <row r="9" spans="1:16">
      <c r="A9" s="48"/>
      <c r="B9" s="5"/>
      <c r="C9" s="74"/>
      <c r="D9" s="75"/>
      <c r="E9" s="145">
        <f t="shared" si="0"/>
        <v>0</v>
      </c>
      <c r="F9" s="26"/>
    </row>
    <row r="10" spans="1:16" s="53" customFormat="1">
      <c r="A10" s="48" t="s">
        <v>53</v>
      </c>
      <c r="B10" s="74"/>
      <c r="C10" s="74">
        <f>[1]Sherman!$P$17</f>
        <v>0</v>
      </c>
      <c r="D10" s="75">
        <f>[1]Sherman!$P$18</f>
        <v>0</v>
      </c>
      <c r="E10" s="145">
        <f t="shared" si="0"/>
        <v>0</v>
      </c>
      <c r="F10" s="26"/>
      <c r="G10" s="57"/>
      <c r="H10" s="57"/>
      <c r="I10" s="57"/>
      <c r="J10" s="57"/>
      <c r="K10" s="57"/>
      <c r="L10" s="57"/>
      <c r="M10" s="57"/>
      <c r="O10" s="56"/>
      <c r="P10" s="135"/>
    </row>
    <row r="11" spans="1:16" s="53" customFormat="1">
      <c r="A11" s="1"/>
      <c r="B11" s="74"/>
      <c r="C11" s="74"/>
      <c r="D11" s="75"/>
      <c r="E11" s="145">
        <f t="shared" si="0"/>
        <v>0</v>
      </c>
      <c r="F11" s="26"/>
      <c r="G11" s="57"/>
      <c r="H11" s="57"/>
      <c r="I11" s="57"/>
      <c r="J11" s="57"/>
      <c r="K11" s="57"/>
      <c r="L11" s="57"/>
      <c r="M11" s="57"/>
      <c r="O11" s="56"/>
      <c r="P11" s="135"/>
    </row>
    <row r="12" spans="1:16" s="53" customFormat="1">
      <c r="A12" s="48" t="s">
        <v>54</v>
      </c>
      <c r="B12" s="74"/>
      <c r="C12" s="74">
        <f>[1]Sherman!$P$20</f>
        <v>0</v>
      </c>
      <c r="D12" s="75">
        <f>[1]Sherman!$P$21</f>
        <v>6</v>
      </c>
      <c r="E12" s="145">
        <f t="shared" si="0"/>
        <v>-6</v>
      </c>
      <c r="F12" s="26"/>
      <c r="G12" s="57"/>
      <c r="H12" s="57"/>
      <c r="I12" s="57"/>
      <c r="J12" s="57"/>
      <c r="K12" s="57"/>
      <c r="L12" s="57"/>
      <c r="M12" s="57"/>
      <c r="O12" s="56"/>
      <c r="P12" s="135"/>
    </row>
    <row r="13" spans="1:16">
      <c r="B13" s="5">
        <v>0</v>
      </c>
      <c r="C13" s="74"/>
      <c r="D13" s="75"/>
      <c r="E13" s="145">
        <f t="shared" si="0"/>
        <v>0</v>
      </c>
      <c r="F13" s="26"/>
    </row>
    <row r="14" spans="1:16">
      <c r="A14" s="1" t="s">
        <v>43</v>
      </c>
      <c r="B14" s="5">
        <v>148592</v>
      </c>
      <c r="C14" s="74">
        <f>SUM(C4:C12)</f>
        <v>3323</v>
      </c>
      <c r="D14" s="75">
        <f>SUM(D4:D12)</f>
        <v>6267</v>
      </c>
      <c r="E14" s="145">
        <f t="shared" si="0"/>
        <v>-2944</v>
      </c>
      <c r="F14" s="26">
        <f>B14+E14</f>
        <v>145648</v>
      </c>
    </row>
    <row r="15" spans="1:16">
      <c r="B15" s="5">
        <v>0</v>
      </c>
      <c r="C15" s="74"/>
      <c r="D15" s="75"/>
      <c r="E15" s="145">
        <f t="shared" si="0"/>
        <v>0</v>
      </c>
      <c r="F15" s="26">
        <f t="shared" ref="F15:F64" si="1">B15+E15</f>
        <v>0</v>
      </c>
    </row>
    <row r="16" spans="1:16">
      <c r="A16" s="2" t="s">
        <v>1</v>
      </c>
      <c r="B16" s="5">
        <v>0</v>
      </c>
      <c r="C16" s="74"/>
      <c r="D16" s="75"/>
      <c r="E16" s="145">
        <f t="shared" si="0"/>
        <v>0</v>
      </c>
      <c r="F16" s="26">
        <f t="shared" si="1"/>
        <v>0</v>
      </c>
    </row>
    <row r="17" spans="1:6">
      <c r="A17" s="48" t="s">
        <v>24</v>
      </c>
      <c r="B17" s="5"/>
      <c r="C17" s="74">
        <f>[1]Sherman!$P$27</f>
        <v>0</v>
      </c>
      <c r="D17" s="75">
        <f>[1]Sherman!$P$28</f>
        <v>0</v>
      </c>
      <c r="E17" s="145">
        <f t="shared" si="0"/>
        <v>0</v>
      </c>
      <c r="F17" s="26">
        <f t="shared" si="1"/>
        <v>0</v>
      </c>
    </row>
    <row r="18" spans="1:6">
      <c r="A18" s="48"/>
      <c r="B18" s="5"/>
      <c r="C18" s="74"/>
      <c r="D18" s="75"/>
      <c r="E18" s="145">
        <f t="shared" si="0"/>
        <v>0</v>
      </c>
      <c r="F18" s="26">
        <f t="shared" si="1"/>
        <v>0</v>
      </c>
    </row>
    <row r="19" spans="1:6">
      <c r="A19" s="48" t="s">
        <v>25</v>
      </c>
      <c r="B19" s="5"/>
      <c r="C19" s="74">
        <f>[1]Sherman!$P$31</f>
        <v>0</v>
      </c>
      <c r="D19" s="75">
        <f>[1]Sherman!$P$32</f>
        <v>0</v>
      </c>
      <c r="E19" s="145">
        <f t="shared" si="0"/>
        <v>0</v>
      </c>
      <c r="F19" s="26">
        <f t="shared" si="1"/>
        <v>0</v>
      </c>
    </row>
    <row r="20" spans="1:6">
      <c r="A20" s="48"/>
      <c r="E20" s="145">
        <f t="shared" si="0"/>
        <v>0</v>
      </c>
      <c r="F20" s="26">
        <f t="shared" si="1"/>
        <v>0</v>
      </c>
    </row>
    <row r="21" spans="1:6">
      <c r="A21" s="49" t="s">
        <v>41</v>
      </c>
      <c r="B21" s="11"/>
      <c r="C21" s="50"/>
      <c r="D21" s="75"/>
      <c r="E21" s="145">
        <f t="shared" si="0"/>
        <v>0</v>
      </c>
      <c r="F21" s="26">
        <f t="shared" si="1"/>
        <v>0</v>
      </c>
    </row>
    <row r="22" spans="1:6">
      <c r="A22" s="49"/>
      <c r="B22" s="11"/>
      <c r="C22" s="50"/>
      <c r="D22" s="79"/>
      <c r="E22" s="145">
        <f t="shared" si="0"/>
        <v>0</v>
      </c>
      <c r="F22" s="26">
        <f t="shared" si="1"/>
        <v>0</v>
      </c>
    </row>
    <row r="23" spans="1:6">
      <c r="A23" s="49" t="s">
        <v>42</v>
      </c>
      <c r="B23" s="11"/>
      <c r="C23" s="50"/>
      <c r="D23" s="75"/>
      <c r="E23" s="145">
        <f t="shared" si="0"/>
        <v>0</v>
      </c>
      <c r="F23" s="26">
        <f t="shared" si="1"/>
        <v>0</v>
      </c>
    </row>
    <row r="24" spans="1:6">
      <c r="A24" s="49"/>
      <c r="B24" s="11"/>
      <c r="C24" s="50"/>
      <c r="D24" s="79"/>
      <c r="E24" s="145">
        <f t="shared" si="0"/>
        <v>0</v>
      </c>
      <c r="F24" s="26">
        <f t="shared" si="1"/>
        <v>0</v>
      </c>
    </row>
    <row r="25" spans="1:6">
      <c r="A25" s="1" t="s">
        <v>44</v>
      </c>
      <c r="B25" s="11"/>
      <c r="C25" s="50">
        <f>SUM(C17,C19,C21,C23)</f>
        <v>0</v>
      </c>
      <c r="D25" s="75">
        <f>SUM(D17,D19,D21,D23)</f>
        <v>0</v>
      </c>
      <c r="E25" s="145">
        <f t="shared" si="0"/>
        <v>0</v>
      </c>
      <c r="F25" s="26">
        <f t="shared" si="1"/>
        <v>0</v>
      </c>
    </row>
    <row r="26" spans="1:6">
      <c r="B26" s="11">
        <v>0</v>
      </c>
      <c r="C26" s="50"/>
      <c r="D26" s="79"/>
      <c r="E26" s="145">
        <f t="shared" si="0"/>
        <v>0</v>
      </c>
      <c r="F26" s="26">
        <f t="shared" si="1"/>
        <v>0</v>
      </c>
    </row>
    <row r="27" spans="1:6">
      <c r="A27" s="2" t="s">
        <v>19</v>
      </c>
      <c r="B27" s="5">
        <v>0</v>
      </c>
      <c r="C27" s="50"/>
      <c r="D27" s="79"/>
      <c r="E27" s="145">
        <f t="shared" si="0"/>
        <v>0</v>
      </c>
      <c r="F27" s="26">
        <f t="shared" si="1"/>
        <v>0</v>
      </c>
    </row>
    <row r="28" spans="1:6" s="1" customFormat="1">
      <c r="A28" s="48" t="s">
        <v>16</v>
      </c>
      <c r="B28" s="5">
        <v>0</v>
      </c>
      <c r="C28" s="98">
        <f>[1]Sherman!$P$41</f>
        <v>0</v>
      </c>
      <c r="D28" s="75">
        <f>[1]Sherman!$P$42</f>
        <v>0</v>
      </c>
      <c r="E28" s="145">
        <f t="shared" si="0"/>
        <v>0</v>
      </c>
      <c r="F28" s="26">
        <f t="shared" si="1"/>
        <v>0</v>
      </c>
    </row>
    <row r="29" spans="1:6" s="1" customFormat="1">
      <c r="A29" s="48"/>
      <c r="B29" s="5">
        <v>0</v>
      </c>
      <c r="C29" s="50"/>
      <c r="D29" s="75"/>
      <c r="E29" s="145">
        <f t="shared" si="0"/>
        <v>0</v>
      </c>
      <c r="F29" s="26">
        <f t="shared" si="1"/>
        <v>0</v>
      </c>
    </row>
    <row r="30" spans="1:6" s="1" customFormat="1">
      <c r="A30" s="48" t="s">
        <v>15</v>
      </c>
      <c r="B30" s="5">
        <v>17</v>
      </c>
      <c r="C30" s="50">
        <f>[1]Sherman!$P$45</f>
        <v>0</v>
      </c>
      <c r="D30" s="75">
        <f>[1]Sherman!$P$46</f>
        <v>0</v>
      </c>
      <c r="E30" s="145">
        <f t="shared" si="0"/>
        <v>0</v>
      </c>
      <c r="F30" s="26">
        <f t="shared" si="1"/>
        <v>17</v>
      </c>
    </row>
    <row r="31" spans="1:6" s="1" customFormat="1">
      <c r="A31" s="48"/>
      <c r="B31" s="5">
        <v>0</v>
      </c>
      <c r="C31" s="50"/>
      <c r="D31" s="75"/>
      <c r="E31" s="145">
        <f t="shared" si="0"/>
        <v>0</v>
      </c>
      <c r="F31" s="26">
        <f t="shared" si="1"/>
        <v>0</v>
      </c>
    </row>
    <row r="32" spans="1:6">
      <c r="A32" s="48" t="s">
        <v>14</v>
      </c>
      <c r="B32" s="5">
        <v>21</v>
      </c>
      <c r="C32" s="50">
        <f>[1]Sherman!$P$49</f>
        <v>0</v>
      </c>
      <c r="D32" s="75">
        <f>[1]Sherman!$P$50</f>
        <v>0</v>
      </c>
      <c r="E32" s="145">
        <f t="shared" si="0"/>
        <v>0</v>
      </c>
      <c r="F32" s="26">
        <f t="shared" si="1"/>
        <v>21</v>
      </c>
    </row>
    <row r="33" spans="1:16">
      <c r="A33" s="48"/>
      <c r="B33" s="5">
        <v>0</v>
      </c>
      <c r="C33" s="50"/>
      <c r="D33" s="75"/>
      <c r="E33" s="145">
        <f t="shared" si="0"/>
        <v>0</v>
      </c>
      <c r="F33" s="26">
        <f t="shared" si="1"/>
        <v>0</v>
      </c>
    </row>
    <row r="34" spans="1:16">
      <c r="A34" s="48" t="s">
        <v>13</v>
      </c>
      <c r="B34" s="5">
        <v>133</v>
      </c>
      <c r="C34" s="50">
        <f>[1]Sherman!$P$53</f>
        <v>0</v>
      </c>
      <c r="D34" s="75">
        <f>[1]Sherman!$P$54</f>
        <v>0</v>
      </c>
      <c r="E34" s="145">
        <f t="shared" si="0"/>
        <v>0</v>
      </c>
      <c r="F34" s="26">
        <f t="shared" si="1"/>
        <v>133</v>
      </c>
    </row>
    <row r="35" spans="1:16">
      <c r="A35" s="48"/>
      <c r="B35" s="5">
        <v>0</v>
      </c>
      <c r="C35" s="50"/>
      <c r="D35" s="75"/>
      <c r="E35" s="145">
        <f t="shared" si="0"/>
        <v>0</v>
      </c>
      <c r="F35" s="26">
        <f t="shared" si="1"/>
        <v>0</v>
      </c>
    </row>
    <row r="36" spans="1:16">
      <c r="A36" s="48" t="s">
        <v>50</v>
      </c>
      <c r="B36" s="5">
        <v>7</v>
      </c>
      <c r="C36" s="50">
        <f>[1]Sherman!$P$57</f>
        <v>0</v>
      </c>
      <c r="D36" s="75">
        <f>[1]Sherman!$P$58</f>
        <v>0</v>
      </c>
      <c r="E36" s="145">
        <f t="shared" si="0"/>
        <v>0</v>
      </c>
      <c r="F36" s="26">
        <f t="shared" si="1"/>
        <v>7</v>
      </c>
    </row>
    <row r="37" spans="1:16">
      <c r="A37" s="48"/>
      <c r="B37" s="5">
        <v>0</v>
      </c>
      <c r="C37" s="50"/>
      <c r="D37" s="75"/>
      <c r="E37" s="145">
        <f t="shared" si="0"/>
        <v>0</v>
      </c>
      <c r="F37" s="26">
        <f t="shared" si="1"/>
        <v>0</v>
      </c>
    </row>
    <row r="38" spans="1:16">
      <c r="A38" s="48" t="s">
        <v>6</v>
      </c>
      <c r="B38" s="5">
        <v>0</v>
      </c>
      <c r="C38" s="50">
        <f>[1]Sherman!$P$61</f>
        <v>0</v>
      </c>
      <c r="D38" s="75">
        <f>[1]Sherman!$P$62</f>
        <v>0</v>
      </c>
      <c r="E38" s="145">
        <f t="shared" si="0"/>
        <v>0</v>
      </c>
      <c r="F38" s="26">
        <f t="shared" si="1"/>
        <v>0</v>
      </c>
    </row>
    <row r="39" spans="1:16">
      <c r="A39" s="48"/>
      <c r="B39" s="5">
        <v>0</v>
      </c>
      <c r="C39" s="50"/>
      <c r="D39" s="75"/>
      <c r="E39" s="145">
        <f t="shared" si="0"/>
        <v>0</v>
      </c>
      <c r="F39" s="26">
        <f t="shared" si="1"/>
        <v>0</v>
      </c>
    </row>
    <row r="40" spans="1:16">
      <c r="A40" s="48" t="s">
        <v>51</v>
      </c>
      <c r="B40" s="20">
        <v>5</v>
      </c>
      <c r="C40" s="50">
        <f>[1]Sherman!$P$65</f>
        <v>0</v>
      </c>
      <c r="D40" s="75">
        <f>[1]Sherman!$P$66</f>
        <v>0</v>
      </c>
      <c r="E40" s="145">
        <f t="shared" si="0"/>
        <v>0</v>
      </c>
      <c r="F40" s="26">
        <f t="shared" si="1"/>
        <v>5</v>
      </c>
    </row>
    <row r="41" spans="1:16">
      <c r="A41" s="48"/>
      <c r="B41" s="5">
        <v>0</v>
      </c>
      <c r="C41" s="50"/>
      <c r="D41" s="75"/>
      <c r="E41" s="145">
        <f t="shared" si="0"/>
        <v>0</v>
      </c>
      <c r="F41" s="26">
        <f t="shared" si="1"/>
        <v>0</v>
      </c>
    </row>
    <row r="42" spans="1:16">
      <c r="A42" s="48" t="s">
        <v>17</v>
      </c>
      <c r="B42" s="5">
        <v>0</v>
      </c>
      <c r="C42" s="50">
        <f>[1]Sherman!$P$69</f>
        <v>0</v>
      </c>
      <c r="D42" s="81">
        <f>[1]Sherman!$P$70</f>
        <v>0</v>
      </c>
      <c r="E42" s="145">
        <f t="shared" si="0"/>
        <v>0</v>
      </c>
      <c r="F42" s="26">
        <f t="shared" si="1"/>
        <v>0</v>
      </c>
    </row>
    <row r="43" spans="1:16">
      <c r="A43" s="48"/>
      <c r="B43" s="5">
        <v>0</v>
      </c>
      <c r="C43" s="50"/>
      <c r="D43" s="75"/>
      <c r="E43" s="145">
        <f t="shared" si="0"/>
        <v>0</v>
      </c>
      <c r="F43" s="26">
        <f t="shared" si="1"/>
        <v>0</v>
      </c>
    </row>
    <row r="44" spans="1:16">
      <c r="A44" s="48" t="s">
        <v>18</v>
      </c>
      <c r="B44" s="5">
        <v>0</v>
      </c>
      <c r="C44" s="50">
        <f>[1]Sherman!$P$73</f>
        <v>0</v>
      </c>
      <c r="D44" s="75">
        <f>[1]Sherman!$P$74</f>
        <v>0</v>
      </c>
      <c r="E44" s="145">
        <f t="shared" si="0"/>
        <v>0</v>
      </c>
      <c r="F44" s="26">
        <f t="shared" si="1"/>
        <v>0</v>
      </c>
    </row>
    <row r="45" spans="1:16">
      <c r="A45" s="48"/>
      <c r="B45" s="14">
        <v>0</v>
      </c>
      <c r="C45" s="50"/>
      <c r="D45" s="75"/>
      <c r="E45" s="145">
        <f t="shared" si="0"/>
        <v>0</v>
      </c>
      <c r="F45" s="26">
        <f t="shared" si="1"/>
        <v>0</v>
      </c>
    </row>
    <row r="46" spans="1:16" s="7" customFormat="1">
      <c r="A46" s="141" t="s">
        <v>63</v>
      </c>
      <c r="C46" s="15">
        <f>[1]Sherman!$P$77</f>
        <v>0</v>
      </c>
      <c r="D46" s="15">
        <f>[1]Sherman!$P$78</f>
        <v>0</v>
      </c>
      <c r="E46" s="145">
        <f t="shared" si="0"/>
        <v>0</v>
      </c>
      <c r="F46" s="26">
        <f t="shared" si="1"/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 s="7" customFormat="1">
      <c r="A47" s="6"/>
      <c r="C47" s="12"/>
      <c r="D47" s="15"/>
      <c r="E47" s="145">
        <f t="shared" si="0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7" customFormat="1">
      <c r="A48" s="7" t="s">
        <v>64</v>
      </c>
      <c r="C48" s="15">
        <f>[1]Sherman!$P$81</f>
        <v>0</v>
      </c>
      <c r="D48" s="15">
        <f>[1]Sherman!$P$82</f>
        <v>0</v>
      </c>
      <c r="E48" s="145">
        <f t="shared" si="0"/>
        <v>0</v>
      </c>
      <c r="F48" s="26">
        <f t="shared" si="1"/>
        <v>0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C49" s="12"/>
      <c r="D49" s="15"/>
      <c r="E49" s="145">
        <f t="shared" si="0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s="34" customFormat="1">
      <c r="A50" s="48" t="s">
        <v>4</v>
      </c>
      <c r="B50" s="14">
        <v>1</v>
      </c>
      <c r="C50" s="50">
        <f>[1]Sherman!$P$85</f>
        <v>0</v>
      </c>
      <c r="D50" s="75">
        <f>[1]Sherman!$P$86</f>
        <v>0</v>
      </c>
      <c r="E50" s="145">
        <f t="shared" si="0"/>
        <v>0</v>
      </c>
      <c r="F50" s="26">
        <f t="shared" si="1"/>
        <v>1</v>
      </c>
    </row>
    <row r="51" spans="1:16" s="34" customFormat="1">
      <c r="A51" s="6"/>
      <c r="B51" s="14">
        <v>0</v>
      </c>
      <c r="C51" s="50"/>
      <c r="D51" s="75"/>
      <c r="E51" s="145">
        <f t="shared" si="0"/>
        <v>0</v>
      </c>
      <c r="F51" s="26">
        <f t="shared" si="1"/>
        <v>0</v>
      </c>
    </row>
    <row r="52" spans="1:16" s="34" customFormat="1">
      <c r="A52" s="6" t="s">
        <v>45</v>
      </c>
      <c r="B52" s="50">
        <f>SUM(B28:B50)</f>
        <v>184</v>
      </c>
      <c r="C52" s="50">
        <f>SUM(C28:C50)</f>
        <v>0</v>
      </c>
      <c r="D52" s="79">
        <f>SUM(D28:D50)</f>
        <v>0</v>
      </c>
      <c r="E52" s="145">
        <f t="shared" si="0"/>
        <v>0</v>
      </c>
      <c r="F52" s="26">
        <f t="shared" si="1"/>
        <v>184</v>
      </c>
    </row>
    <row r="53" spans="1:16">
      <c r="A53" s="7"/>
      <c r="B53" s="15">
        <v>0</v>
      </c>
      <c r="C53" s="29"/>
      <c r="D53" s="75"/>
      <c r="E53" s="145"/>
      <c r="F53" s="26">
        <f t="shared" si="1"/>
        <v>0</v>
      </c>
    </row>
    <row r="54" spans="1:16">
      <c r="A54" s="61" t="s">
        <v>23</v>
      </c>
      <c r="B54" s="74">
        <v>148592</v>
      </c>
      <c r="C54" s="29">
        <f>C14</f>
        <v>3323</v>
      </c>
      <c r="D54" s="101">
        <f>D14</f>
        <v>6267</v>
      </c>
      <c r="E54" s="146">
        <f>C54-D54</f>
        <v>-2944</v>
      </c>
      <c r="F54" s="26">
        <f t="shared" si="1"/>
        <v>145648</v>
      </c>
    </row>
    <row r="55" spans="1:16">
      <c r="A55" s="7" t="s">
        <v>58</v>
      </c>
      <c r="B55" s="74">
        <v>0</v>
      </c>
      <c r="C55" s="29">
        <f>C25</f>
        <v>0</v>
      </c>
      <c r="D55" s="101">
        <f>D25</f>
        <v>0</v>
      </c>
      <c r="E55" s="146">
        <f t="shared" ref="E55:E57" si="2">C55-D55</f>
        <v>0</v>
      </c>
      <c r="F55" s="26">
        <f t="shared" si="1"/>
        <v>0</v>
      </c>
    </row>
    <row r="56" spans="1:16">
      <c r="A56" s="7" t="s">
        <v>59</v>
      </c>
      <c r="B56" s="74">
        <v>184</v>
      </c>
      <c r="C56" s="29">
        <f>C52</f>
        <v>0</v>
      </c>
      <c r="D56" s="101">
        <f>D52</f>
        <v>0</v>
      </c>
      <c r="E56" s="146">
        <f t="shared" si="2"/>
        <v>0</v>
      </c>
      <c r="F56" s="26">
        <f t="shared" si="1"/>
        <v>184</v>
      </c>
    </row>
    <row r="57" spans="1:16">
      <c r="A57" s="64" t="s">
        <v>3</v>
      </c>
      <c r="B57" s="26">
        <f>SUM(B53:B56)</f>
        <v>148776</v>
      </c>
      <c r="C57" s="29">
        <f t="shared" ref="C57:D57" si="3">SUM(C54:C56)</f>
        <v>3323</v>
      </c>
      <c r="D57" s="101">
        <f t="shared" si="3"/>
        <v>6267</v>
      </c>
      <c r="E57" s="146">
        <f t="shared" si="2"/>
        <v>-2944</v>
      </c>
      <c r="F57" s="26">
        <f t="shared" si="1"/>
        <v>145832</v>
      </c>
    </row>
    <row r="58" spans="1:16">
      <c r="A58" s="6"/>
      <c r="B58" s="21">
        <v>0</v>
      </c>
      <c r="C58" s="29"/>
      <c r="D58" s="75"/>
      <c r="E58" s="145"/>
      <c r="F58" s="26">
        <f t="shared" si="1"/>
        <v>0</v>
      </c>
    </row>
    <row r="59" spans="1:16">
      <c r="A59" s="37" t="s">
        <v>30</v>
      </c>
      <c r="B59" s="24">
        <v>0</v>
      </c>
      <c r="C59" s="74"/>
      <c r="D59" s="75"/>
      <c r="E59" s="145"/>
      <c r="F59" s="26">
        <f t="shared" si="1"/>
        <v>0</v>
      </c>
    </row>
    <row r="60" spans="1:16">
      <c r="A60" s="67" t="s">
        <v>31</v>
      </c>
      <c r="B60" s="38">
        <v>448</v>
      </c>
      <c r="C60" s="74">
        <v>2</v>
      </c>
      <c r="D60" s="75">
        <v>7</v>
      </c>
      <c r="E60" s="145">
        <f>C60-D60</f>
        <v>-5</v>
      </c>
      <c r="F60" s="26">
        <f t="shared" si="1"/>
        <v>443</v>
      </c>
    </row>
    <row r="61" spans="1:16">
      <c r="A61" s="67" t="s">
        <v>32</v>
      </c>
      <c r="B61" s="38">
        <v>0</v>
      </c>
      <c r="D61" s="75"/>
      <c r="E61" s="145">
        <f t="shared" ref="E61:E63" si="4">C61-D61</f>
        <v>0</v>
      </c>
      <c r="F61" s="26">
        <f t="shared" si="1"/>
        <v>0</v>
      </c>
    </row>
    <row r="62" spans="1:16">
      <c r="A62" s="83" t="s">
        <v>46</v>
      </c>
      <c r="B62" s="38">
        <v>621</v>
      </c>
      <c r="C62" s="77">
        <v>40</v>
      </c>
      <c r="D62" s="75"/>
      <c r="E62" s="145">
        <v>40</v>
      </c>
      <c r="F62" s="26">
        <f t="shared" si="1"/>
        <v>661</v>
      </c>
    </row>
    <row r="63" spans="1:16">
      <c r="A63" s="83" t="s">
        <v>47</v>
      </c>
      <c r="B63" s="38">
        <v>0</v>
      </c>
      <c r="D63" s="75"/>
      <c r="E63" s="145">
        <f t="shared" si="4"/>
        <v>0</v>
      </c>
      <c r="F63" s="26">
        <f t="shared" si="1"/>
        <v>0</v>
      </c>
    </row>
    <row r="64" spans="1:16">
      <c r="A64" s="38" t="s">
        <v>3</v>
      </c>
      <c r="B64" s="26">
        <f>SUM(B60:B63)</f>
        <v>1069</v>
      </c>
      <c r="C64" s="77">
        <f>SUM(C60:C63)</f>
        <v>42</v>
      </c>
      <c r="D64" s="75">
        <f>SUM(D60:D63)</f>
        <v>7</v>
      </c>
      <c r="E64" s="145">
        <f>C64-D64</f>
        <v>35</v>
      </c>
      <c r="F64" s="26">
        <f t="shared" si="1"/>
        <v>1104</v>
      </c>
      <c r="H64" s="51">
        <f>SUM(F57,F64)</f>
        <v>146936</v>
      </c>
    </row>
    <row r="65" spans="1:6">
      <c r="F65" s="26"/>
    </row>
    <row r="66" spans="1:6">
      <c r="F66" s="26"/>
    </row>
    <row r="67" spans="1:6">
      <c r="F67" s="26"/>
    </row>
    <row r="68" spans="1:6">
      <c r="F68" s="26"/>
    </row>
    <row r="69" spans="1:6">
      <c r="F69" s="26"/>
    </row>
    <row r="70" spans="1:6" s="7" customFormat="1">
      <c r="A70" s="1"/>
      <c r="B70" s="1"/>
      <c r="C70" s="77"/>
      <c r="D70" s="78"/>
      <c r="E70" s="147"/>
      <c r="F70" s="26"/>
    </row>
    <row r="71" spans="1:6" s="7" customFormat="1">
      <c r="A71" s="1"/>
      <c r="B71" s="1"/>
      <c r="C71" s="77"/>
      <c r="D71" s="78"/>
      <c r="E71" s="147"/>
      <c r="F71" s="26"/>
    </row>
    <row r="72" spans="1:6" s="7" customFormat="1">
      <c r="A72" s="1"/>
      <c r="B72" s="1"/>
      <c r="C72" s="77"/>
      <c r="D72" s="78"/>
      <c r="E72" s="147"/>
      <c r="F72" s="26"/>
    </row>
    <row r="73" spans="1:6" s="7" customFormat="1">
      <c r="A73" s="1"/>
      <c r="B73" s="1"/>
      <c r="C73" s="77"/>
      <c r="D73" s="78"/>
      <c r="E73" s="147"/>
      <c r="F73" s="26"/>
    </row>
    <row r="74" spans="1:6" s="7" customFormat="1">
      <c r="A74" s="1"/>
      <c r="B74" s="1"/>
      <c r="C74" s="77"/>
      <c r="D74" s="78"/>
      <c r="E74" s="147"/>
      <c r="F74" s="26"/>
    </row>
    <row r="75" spans="1:6" s="7" customFormat="1">
      <c r="A75" s="1"/>
      <c r="B75" s="1"/>
      <c r="C75" s="77"/>
      <c r="D75" s="78"/>
      <c r="E75" s="147"/>
      <c r="F75" s="3"/>
    </row>
    <row r="76" spans="1:6" s="7" customFormat="1">
      <c r="A76" s="1"/>
      <c r="B76" s="1"/>
      <c r="C76" s="77"/>
      <c r="D76" s="78"/>
      <c r="E76" s="147"/>
      <c r="F76" s="3"/>
    </row>
    <row r="77" spans="1:6" s="7" customFormat="1">
      <c r="A77" s="1"/>
      <c r="B77" s="1"/>
      <c r="C77" s="77"/>
      <c r="D77" s="78"/>
      <c r="E77" s="147"/>
      <c r="F77" s="3"/>
    </row>
    <row r="78" spans="1:6" s="7" customFormat="1">
      <c r="A78" s="1"/>
      <c r="B78" s="1"/>
      <c r="C78" s="77"/>
      <c r="D78" s="78"/>
      <c r="E78" s="147"/>
      <c r="F78" s="3"/>
    </row>
    <row r="79" spans="1:6" s="7" customFormat="1">
      <c r="A79" s="1"/>
      <c r="B79" s="1"/>
      <c r="C79" s="77"/>
      <c r="D79" s="78"/>
      <c r="E79" s="147"/>
      <c r="F79" s="3"/>
    </row>
    <row r="80" spans="1:6" s="7" customFormat="1">
      <c r="A80" s="1"/>
      <c r="B80" s="1"/>
      <c r="C80" s="77"/>
      <c r="D80" s="78"/>
      <c r="E80" s="147"/>
      <c r="F80" s="3"/>
    </row>
    <row r="81" spans="1:6" s="1" customFormat="1">
      <c r="C81" s="77"/>
      <c r="D81" s="78"/>
      <c r="E81" s="147"/>
      <c r="F81" s="3"/>
    </row>
    <row r="82" spans="1:6" s="7" customFormat="1">
      <c r="A82" s="1"/>
      <c r="B82" s="1"/>
      <c r="C82" s="77"/>
      <c r="D82" s="78"/>
      <c r="E82" s="147"/>
      <c r="F82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rowBreaks count="1" manualBreakCount="1">
        <brk id="58" max="16383" man="1"/>
      </rowBreaks>
      <pageMargins left="0.9" right="0.17" top="0.81" bottom="0.53" header="0.5" footer="0.5"/>
      <printOptions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3" type="noConversion"/>
  <printOptions gridLines="1"/>
  <pageMargins left="0.9" right="0.17" top="0.81" bottom="0.53" header="0.5" footer="0.5"/>
  <pageSetup orientation="portrait" r:id="rId2"/>
  <headerFooter alignWithMargins="0">
    <oddHeader>&amp;F</oddHeader>
    <oddFooter>Prepared by Barbara_W_Sterling &amp;D&amp;RPage &amp;P</oddFooter>
  </headerFooter>
  <rowBreaks count="1" manualBreakCount="1">
    <brk id="58" max="5" man="1"/>
  </rowBreak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6"/>
  <sheetViews>
    <sheetView showZeros="0" zoomScaleNormal="100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E62" sqref="E62"/>
    </sheetView>
  </sheetViews>
  <sheetFormatPr defaultColWidth="10.85546875" defaultRowHeight="12.75"/>
  <cols>
    <col min="1" max="1" width="30.28515625" style="3" bestFit="1" customWidth="1"/>
    <col min="2" max="3" width="15.42578125" style="22" customWidth="1"/>
    <col min="4" max="4" width="15.42578125" style="47" customWidth="1"/>
    <col min="5" max="5" width="15.42578125" style="45" customWidth="1"/>
    <col min="6" max="6" width="15.42578125" style="3" customWidth="1"/>
    <col min="7" max="16384" width="10.85546875" style="33"/>
  </cols>
  <sheetData>
    <row r="1" spans="1:16">
      <c r="A1" s="10" t="s">
        <v>36</v>
      </c>
      <c r="B1" s="68" t="s">
        <v>26</v>
      </c>
      <c r="C1" s="68" t="s">
        <v>27</v>
      </c>
      <c r="D1" s="69" t="s">
        <v>28</v>
      </c>
      <c r="E1" s="70" t="s">
        <v>40</v>
      </c>
      <c r="F1" s="28" t="s">
        <v>26</v>
      </c>
    </row>
    <row r="2" spans="1:16" s="17" customFormat="1">
      <c r="A2" s="9" t="s">
        <v>37</v>
      </c>
      <c r="B2" s="71" t="s">
        <v>60</v>
      </c>
      <c r="C2" s="71" t="s">
        <v>62</v>
      </c>
      <c r="D2" s="71" t="s">
        <v>62</v>
      </c>
      <c r="E2" s="71" t="s">
        <v>62</v>
      </c>
      <c r="F2" s="71" t="s">
        <v>62</v>
      </c>
    </row>
    <row r="3" spans="1:16" s="16" customFormat="1">
      <c r="A3" s="2" t="s">
        <v>12</v>
      </c>
      <c r="B3" s="19"/>
      <c r="C3" s="19"/>
      <c r="D3" s="46"/>
      <c r="E3" s="43"/>
      <c r="F3" s="27"/>
    </row>
    <row r="4" spans="1:16">
      <c r="A4" s="48" t="s">
        <v>0</v>
      </c>
      <c r="B4" s="12">
        <f>SUM(Dana!B4,'Matthews-Fuller'!B4)</f>
        <v>0</v>
      </c>
      <c r="C4" s="12">
        <f>SUM(Dana!C4,'Matthews-Fuller'!C4)</f>
        <v>411</v>
      </c>
      <c r="D4" s="80">
        <f>SUM(Dana!D4,'Matthews-Fuller'!D4)</f>
        <v>1217</v>
      </c>
      <c r="E4" s="96">
        <f>SUM(Dana!E4,'Matthews-Fuller'!E4)</f>
        <v>-806</v>
      </c>
      <c r="F4" s="26"/>
    </row>
    <row r="5" spans="1:16">
      <c r="A5" s="48"/>
      <c r="B5" s="12">
        <f>SUM(Dana!B5,'Matthews-Fuller'!B5)</f>
        <v>0</v>
      </c>
      <c r="C5" s="12">
        <f>SUM(Dana!C5,'Matthews-Fuller'!C5)</f>
        <v>0</v>
      </c>
      <c r="D5" s="80">
        <f>SUM(Dana!D5,'Matthews-Fuller'!D5)</f>
        <v>0</v>
      </c>
      <c r="E5" s="44"/>
      <c r="F5" s="26"/>
    </row>
    <row r="6" spans="1:16">
      <c r="A6" s="48" t="s">
        <v>2</v>
      </c>
      <c r="B6" s="12">
        <f>SUM(Dana!B6,'Matthews-Fuller'!B6)</f>
        <v>0</v>
      </c>
      <c r="C6" s="12">
        <f>SUM(Dana!C6,'Matthews-Fuller'!C6)</f>
        <v>257</v>
      </c>
      <c r="D6" s="80">
        <f>SUM(Dana!D6,'Matthews-Fuller'!D6)</f>
        <v>18</v>
      </c>
      <c r="E6" s="96">
        <f>SUM(Dana!E6,'Matthews-Fuller'!E6)</f>
        <v>239</v>
      </c>
      <c r="F6" s="26"/>
    </row>
    <row r="7" spans="1:16">
      <c r="A7" s="48"/>
      <c r="B7" s="12">
        <f>SUM(Dana!B7,'Matthews-Fuller'!B7)</f>
        <v>0</v>
      </c>
      <c r="C7" s="12">
        <f>SUM(Dana!C7,'Matthews-Fuller'!C7)</f>
        <v>0</v>
      </c>
      <c r="D7" s="80">
        <f>SUM(Dana!D7,'Matthews-Fuller'!D7)</f>
        <v>0</v>
      </c>
      <c r="E7" s="96"/>
      <c r="F7" s="26"/>
    </row>
    <row r="8" spans="1:16">
      <c r="A8" s="48" t="s">
        <v>11</v>
      </c>
      <c r="B8" s="12">
        <f>SUM(Dana!B8,'Matthews-Fuller'!B8)</f>
        <v>0</v>
      </c>
      <c r="C8" s="12">
        <f>SUM(Dana!C8,'Matthews-Fuller'!C8)</f>
        <v>0</v>
      </c>
      <c r="D8" s="80">
        <f>SUM(Dana!D8,'Matthews-Fuller'!D8)</f>
        <v>0</v>
      </c>
      <c r="E8" s="96">
        <f>SUM(Dana!E8,'Matthews-Fuller'!E8)</f>
        <v>0</v>
      </c>
      <c r="F8" s="26"/>
    </row>
    <row r="9" spans="1:16" s="34" customFormat="1">
      <c r="A9" s="48"/>
      <c r="B9" s="12">
        <f>SUM(Dana!B9,'Matthews-Fuller'!B9)</f>
        <v>0</v>
      </c>
      <c r="C9" s="12">
        <f>SUM(Dana!C9,'Matthews-Fuller'!C9)</f>
        <v>0</v>
      </c>
      <c r="D9" s="80">
        <f>SUM(Dana!D9,'Matthews-Fuller'!D9)</f>
        <v>0</v>
      </c>
      <c r="E9" s="76"/>
      <c r="F9" s="26"/>
    </row>
    <row r="10" spans="1:16" s="51" customFormat="1">
      <c r="A10" s="48" t="s">
        <v>53</v>
      </c>
      <c r="B10" s="12">
        <f>SUM(Dana!B10,'Matthews-Fuller'!B10)</f>
        <v>0</v>
      </c>
      <c r="C10" s="12">
        <f>SUM(Dana!C10,'Matthews-Fuller'!C10)</f>
        <v>0</v>
      </c>
      <c r="D10" s="80">
        <f>SUM(Dana!D10,'Matthews-Fuller'!D10)</f>
        <v>0</v>
      </c>
      <c r="E10" s="76">
        <f t="shared" ref="E10:E12" si="0">C10-D10</f>
        <v>0</v>
      </c>
      <c r="F10" s="26"/>
      <c r="G10" s="57"/>
      <c r="H10" s="57"/>
      <c r="I10" s="57"/>
      <c r="J10" s="57"/>
      <c r="K10" s="57"/>
      <c r="L10" s="57"/>
      <c r="M10" s="57"/>
      <c r="N10" s="53"/>
      <c r="O10" s="56"/>
      <c r="P10" s="54"/>
    </row>
    <row r="11" spans="1:16" s="51" customFormat="1">
      <c r="A11" s="1"/>
      <c r="B11" s="12">
        <f>SUM(Dana!B11,'Matthews-Fuller'!B11)</f>
        <v>0</v>
      </c>
      <c r="C11" s="12">
        <f>SUM(Dana!C11,'Matthews-Fuller'!C11)</f>
        <v>0</v>
      </c>
      <c r="D11" s="80">
        <f>SUM(Dana!D11,'Matthews-Fuller'!D11)</f>
        <v>0</v>
      </c>
      <c r="E11" s="76"/>
      <c r="F11" s="26"/>
      <c r="G11" s="57"/>
      <c r="H11" s="57"/>
      <c r="I11" s="57"/>
      <c r="J11" s="57"/>
      <c r="K11" s="57"/>
      <c r="L11" s="57"/>
      <c r="M11" s="57"/>
      <c r="N11" s="53"/>
      <c r="O11" s="56"/>
      <c r="P11" s="54"/>
    </row>
    <row r="12" spans="1:16" s="51" customFormat="1">
      <c r="A12" s="48" t="s">
        <v>54</v>
      </c>
      <c r="B12" s="12">
        <f>SUM(Dana!B12,'Matthews-Fuller'!B12)</f>
        <v>0</v>
      </c>
      <c r="C12" s="12">
        <f>SUM(Dana!C12,'Matthews-Fuller'!C12)</f>
        <v>0</v>
      </c>
      <c r="D12" s="80">
        <f>SUM(Dana!D12,'Matthews-Fuller'!D12)</f>
        <v>909</v>
      </c>
      <c r="E12" s="76">
        <f t="shared" si="0"/>
        <v>-909</v>
      </c>
      <c r="F12" s="26"/>
      <c r="G12" s="57"/>
      <c r="H12" s="57"/>
      <c r="I12" s="57"/>
      <c r="J12" s="57"/>
      <c r="K12" s="57"/>
      <c r="L12" s="57"/>
      <c r="M12" s="57"/>
      <c r="N12" s="53"/>
      <c r="O12" s="56"/>
      <c r="P12" s="54"/>
    </row>
    <row r="13" spans="1:16">
      <c r="A13" s="1"/>
      <c r="B13" s="12">
        <f>SUM(Dana!B13,'Matthews-Fuller'!B13)</f>
        <v>0</v>
      </c>
      <c r="C13" s="12">
        <f>SUM(Dana!C13,'Matthews-Fuller'!C13)</f>
        <v>0</v>
      </c>
      <c r="D13" s="80">
        <f>SUM(Dana!D13,'Matthews-Fuller'!D13)</f>
        <v>0</v>
      </c>
      <c r="E13" s="44"/>
      <c r="F13" s="26"/>
    </row>
    <row r="14" spans="1:16">
      <c r="A14" s="1" t="s">
        <v>43</v>
      </c>
      <c r="B14" s="12">
        <f>SUM(Dana!B14,'Matthews-Fuller'!B14)</f>
        <v>187440</v>
      </c>
      <c r="C14" s="12">
        <f>SUM(Dana!C14,'Matthews-Fuller'!C14)</f>
        <v>668</v>
      </c>
      <c r="D14" s="80">
        <f>SUM(Dana!D14,'Matthews-Fuller'!D14)</f>
        <v>2144</v>
      </c>
      <c r="E14" s="96">
        <f>SUM(Dana!E14,'Matthews-Fuller'!E14)</f>
        <v>-1476</v>
      </c>
      <c r="F14" s="26">
        <f>B14+E14</f>
        <v>185964</v>
      </c>
    </row>
    <row r="15" spans="1:16">
      <c r="A15" s="1"/>
      <c r="B15" s="12">
        <f>SUM(Dana!B15,'Matthews-Fuller'!B15)</f>
        <v>0</v>
      </c>
      <c r="C15" s="12">
        <f>SUM(Dana!C15,'Matthews-Fuller'!C15)</f>
        <v>0</v>
      </c>
      <c r="D15" s="80">
        <f>SUM(Dana!D15,'Matthews-Fuller'!D15)</f>
        <v>0</v>
      </c>
      <c r="E15" s="96">
        <f>SUM(Dana!E15,'Matthews-Fuller'!E15)</f>
        <v>0</v>
      </c>
      <c r="F15" s="26">
        <f t="shared" ref="F15:F64" si="1">B15+E15</f>
        <v>0</v>
      </c>
    </row>
    <row r="16" spans="1:16">
      <c r="A16" s="2" t="s">
        <v>1</v>
      </c>
      <c r="B16" s="12">
        <f>SUM(Dana!B16,'Matthews-Fuller'!B16)</f>
        <v>0</v>
      </c>
      <c r="C16" s="12">
        <f>SUM(Dana!C16,'Matthews-Fuller'!C16)</f>
        <v>0</v>
      </c>
      <c r="D16" s="80">
        <f>SUM(Dana!D16,'Matthews-Fuller'!D16)</f>
        <v>0</v>
      </c>
      <c r="E16" s="96">
        <f>SUM(Dana!E16,'Matthews-Fuller'!E16)</f>
        <v>0</v>
      </c>
      <c r="F16" s="26">
        <f t="shared" si="1"/>
        <v>0</v>
      </c>
    </row>
    <row r="17" spans="1:6">
      <c r="A17" s="48" t="s">
        <v>24</v>
      </c>
      <c r="B17" s="12">
        <f>SUM(Dana!B17,'Matthews-Fuller'!B17)</f>
        <v>0</v>
      </c>
      <c r="C17" s="12">
        <f>SUM(Dana!C17,'Matthews-Fuller'!C17)</f>
        <v>0</v>
      </c>
      <c r="D17" s="80">
        <f>SUM(Dana!D17,'Matthews-Fuller'!D17)</f>
        <v>0</v>
      </c>
      <c r="E17" s="96">
        <f>SUM(Dana!E17,'Matthews-Fuller'!E17)</f>
        <v>0</v>
      </c>
      <c r="F17" s="26">
        <f t="shared" si="1"/>
        <v>0</v>
      </c>
    </row>
    <row r="18" spans="1:6">
      <c r="A18" s="48"/>
      <c r="B18" s="12">
        <f>SUM(Dana!B18,'Matthews-Fuller'!B18)</f>
        <v>0</v>
      </c>
      <c r="C18" s="12">
        <f>SUM(Dana!C18,'Matthews-Fuller'!C18)</f>
        <v>0</v>
      </c>
      <c r="D18" s="80">
        <f>SUM(Dana!D18,'Matthews-Fuller'!D18)</f>
        <v>0</v>
      </c>
      <c r="E18" s="96">
        <f>SUM(Dana!E18,'Matthews-Fuller'!E18)</f>
        <v>0</v>
      </c>
      <c r="F18" s="26">
        <f t="shared" si="1"/>
        <v>0</v>
      </c>
    </row>
    <row r="19" spans="1:6">
      <c r="A19" s="48" t="s">
        <v>25</v>
      </c>
      <c r="B19" s="12">
        <f>SUM(Dana!B19,'Matthews-Fuller'!B19)</f>
        <v>0</v>
      </c>
      <c r="C19" s="12">
        <f>SUM(Dana!C19,'Matthews-Fuller'!C19)</f>
        <v>0</v>
      </c>
      <c r="D19" s="80">
        <f>SUM(Dana!D19,'Matthews-Fuller'!D19)</f>
        <v>0</v>
      </c>
      <c r="E19" s="96">
        <f>SUM(Dana!E19,'Matthews-Fuller'!E19)</f>
        <v>0</v>
      </c>
      <c r="F19" s="26">
        <f t="shared" si="1"/>
        <v>0</v>
      </c>
    </row>
    <row r="20" spans="1:6">
      <c r="A20" s="48"/>
      <c r="B20" s="12">
        <f>SUM(Dana!B20,'Matthews-Fuller'!B20)</f>
        <v>0</v>
      </c>
      <c r="C20" s="12">
        <f>SUM(Dana!C20,'Matthews-Fuller'!C20)</f>
        <v>0</v>
      </c>
      <c r="D20" s="80">
        <f>SUM(Dana!D20,'Matthews-Fuller'!D20)</f>
        <v>0</v>
      </c>
      <c r="E20" s="96">
        <f>SUM(Dana!E20,'Matthews-Fuller'!E20)</f>
        <v>0</v>
      </c>
      <c r="F20" s="26">
        <f t="shared" si="1"/>
        <v>0</v>
      </c>
    </row>
    <row r="21" spans="1:6">
      <c r="A21" s="49" t="s">
        <v>41</v>
      </c>
      <c r="B21" s="12">
        <f>SUM(Dana!B21,'Matthews-Fuller'!B21)</f>
        <v>0</v>
      </c>
      <c r="C21" s="12">
        <f>SUM(Dana!C21,'Matthews-Fuller'!C21)</f>
        <v>0</v>
      </c>
      <c r="D21" s="80">
        <f>SUM(Dana!D21,'Matthews-Fuller'!D21)</f>
        <v>0</v>
      </c>
      <c r="E21" s="96">
        <f>SUM(Dana!E21,'Matthews-Fuller'!E21)</f>
        <v>0</v>
      </c>
      <c r="F21" s="26">
        <f t="shared" si="1"/>
        <v>0</v>
      </c>
    </row>
    <row r="22" spans="1:6">
      <c r="A22" s="49"/>
      <c r="B22" s="12">
        <f>SUM(Dana!B22,'Matthews-Fuller'!B22)</f>
        <v>0</v>
      </c>
      <c r="C22" s="12">
        <f>SUM(Dana!C22,'Matthews-Fuller'!C22)</f>
        <v>0</v>
      </c>
      <c r="D22" s="80">
        <f>SUM(Dana!D22,'Matthews-Fuller'!D22)</f>
        <v>0</v>
      </c>
      <c r="E22" s="96">
        <f>SUM(Dana!E22,'Matthews-Fuller'!E22)</f>
        <v>0</v>
      </c>
      <c r="F22" s="26">
        <f t="shared" si="1"/>
        <v>0</v>
      </c>
    </row>
    <row r="23" spans="1:6">
      <c r="A23" s="49" t="s">
        <v>42</v>
      </c>
      <c r="B23" s="12">
        <f>SUM(Dana!B23,'Matthews-Fuller'!B23)</f>
        <v>0</v>
      </c>
      <c r="C23" s="12">
        <f>SUM(Dana!C23,'Matthews-Fuller'!C23)</f>
        <v>0</v>
      </c>
      <c r="D23" s="80">
        <f>SUM(Dana!D23,'Matthews-Fuller'!D23)</f>
        <v>0</v>
      </c>
      <c r="E23" s="96">
        <f>SUM(Dana!E23,'Matthews-Fuller'!E23)</f>
        <v>0</v>
      </c>
      <c r="F23" s="26">
        <f t="shared" si="1"/>
        <v>0</v>
      </c>
    </row>
    <row r="24" spans="1:6">
      <c r="A24" s="49"/>
      <c r="B24" s="12">
        <f>SUM(Dana!B24,'Matthews-Fuller'!B24)</f>
        <v>0</v>
      </c>
      <c r="C24" s="12">
        <f>SUM(Dana!C24,'Matthews-Fuller'!C24)</f>
        <v>0</v>
      </c>
      <c r="D24" s="80">
        <f>SUM(Dana!D24,'Matthews-Fuller'!D24)</f>
        <v>0</v>
      </c>
      <c r="E24" s="96">
        <f>SUM(Dana!E24,'Matthews-Fuller'!E24)</f>
        <v>0</v>
      </c>
      <c r="F24" s="26">
        <f t="shared" si="1"/>
        <v>0</v>
      </c>
    </row>
    <row r="25" spans="1:6">
      <c r="A25" s="1" t="s">
        <v>44</v>
      </c>
      <c r="B25" s="12">
        <f>SUM(Dana!B25,'Matthews-Fuller'!B25)</f>
        <v>0</v>
      </c>
      <c r="C25" s="12">
        <f>SUM(Dana!C25,'Matthews-Fuller'!C25)</f>
        <v>0</v>
      </c>
      <c r="D25" s="80">
        <f>SUM(Dana!D25,'Matthews-Fuller'!D25)</f>
        <v>0</v>
      </c>
      <c r="E25" s="96">
        <f>SUM(Dana!E25,'Matthews-Fuller'!E25)</f>
        <v>0</v>
      </c>
      <c r="F25" s="26">
        <f t="shared" si="1"/>
        <v>0</v>
      </c>
    </row>
    <row r="26" spans="1:6">
      <c r="A26" s="1"/>
      <c r="B26" s="12">
        <f>SUM(Dana!B26,'Matthews-Fuller'!B26)</f>
        <v>0</v>
      </c>
      <c r="C26" s="12">
        <f>SUM(Dana!C26,'Matthews-Fuller'!C26)</f>
        <v>0</v>
      </c>
      <c r="D26" s="80">
        <f>SUM(Dana!D26,'Matthews-Fuller'!D26)</f>
        <v>0</v>
      </c>
      <c r="E26" s="96">
        <f>SUM(Dana!E26,'Matthews-Fuller'!E26)</f>
        <v>0</v>
      </c>
      <c r="F26" s="26">
        <f t="shared" si="1"/>
        <v>0</v>
      </c>
    </row>
    <row r="27" spans="1:6">
      <c r="A27" s="2" t="s">
        <v>19</v>
      </c>
      <c r="B27" s="12">
        <f>SUM(Dana!B27,'Matthews-Fuller'!B27)</f>
        <v>0</v>
      </c>
      <c r="C27" s="12">
        <f>SUM(Dana!C27,'Matthews-Fuller'!C27)</f>
        <v>0</v>
      </c>
      <c r="D27" s="80">
        <f>SUM(Dana!D27,'Matthews-Fuller'!D27)</f>
        <v>0</v>
      </c>
      <c r="E27" s="96">
        <f>SUM(Dana!E27,'Matthews-Fuller'!E27)</f>
        <v>0</v>
      </c>
      <c r="F27" s="26">
        <f t="shared" si="1"/>
        <v>0</v>
      </c>
    </row>
    <row r="28" spans="1:6" s="16" customFormat="1">
      <c r="A28" s="48" t="s">
        <v>16</v>
      </c>
      <c r="B28" s="12">
        <f>SUM(Dana!B28,'Matthews-Fuller'!B28)</f>
        <v>229</v>
      </c>
      <c r="C28" s="12">
        <f>SUM(Dana!C28,'Matthews-Fuller'!C28)</f>
        <v>0</v>
      </c>
      <c r="D28" s="80">
        <f>SUM(Dana!D28,'Matthews-Fuller'!D28)</f>
        <v>0</v>
      </c>
      <c r="E28" s="96">
        <f>SUM(Dana!E28,'Matthews-Fuller'!E28)</f>
        <v>0</v>
      </c>
      <c r="F28" s="26">
        <f t="shared" si="1"/>
        <v>229</v>
      </c>
    </row>
    <row r="29" spans="1:6" s="16" customFormat="1">
      <c r="A29" s="48"/>
      <c r="B29" s="12">
        <f>SUM(Dana!B29,'Matthews-Fuller'!B29)</f>
        <v>0</v>
      </c>
      <c r="C29" s="12">
        <f>SUM(Dana!C29,'Matthews-Fuller'!C29)</f>
        <v>0</v>
      </c>
      <c r="D29" s="80">
        <f>SUM(Dana!D29,'Matthews-Fuller'!D29)</f>
        <v>0</v>
      </c>
      <c r="E29" s="96">
        <f>SUM(Dana!E29,'Matthews-Fuller'!E29)</f>
        <v>0</v>
      </c>
      <c r="F29" s="26">
        <f t="shared" si="1"/>
        <v>0</v>
      </c>
    </row>
    <row r="30" spans="1:6" s="16" customFormat="1">
      <c r="A30" s="48" t="s">
        <v>15</v>
      </c>
      <c r="B30" s="12">
        <f>SUM(Dana!B30,'Matthews-Fuller'!B30)</f>
        <v>232</v>
      </c>
      <c r="C30" s="12">
        <f>SUM(Dana!C30,'Matthews-Fuller'!C30)</f>
        <v>1</v>
      </c>
      <c r="D30" s="80">
        <f>SUM(Dana!D30,'Matthews-Fuller'!D30)</f>
        <v>0</v>
      </c>
      <c r="E30" s="96">
        <f>SUM(Dana!E30,'Matthews-Fuller'!E30)</f>
        <v>1</v>
      </c>
      <c r="F30" s="26">
        <f t="shared" si="1"/>
        <v>233</v>
      </c>
    </row>
    <row r="31" spans="1:6" s="16" customFormat="1">
      <c r="A31" s="48"/>
      <c r="B31" s="12">
        <f>SUM(Dana!B31,'Matthews-Fuller'!B31)</f>
        <v>0</v>
      </c>
      <c r="C31" s="12">
        <f>SUM(Dana!C31,'Matthews-Fuller'!C31)</f>
        <v>0</v>
      </c>
      <c r="D31" s="80">
        <f>SUM(Dana!D31,'Matthews-Fuller'!D31)</f>
        <v>0</v>
      </c>
      <c r="E31" s="96">
        <f>SUM(Dana!E31,'Matthews-Fuller'!E31)</f>
        <v>0</v>
      </c>
      <c r="F31" s="26">
        <f t="shared" si="1"/>
        <v>0</v>
      </c>
    </row>
    <row r="32" spans="1:6">
      <c r="A32" s="48" t="s">
        <v>14</v>
      </c>
      <c r="B32" s="12">
        <f>SUM(Dana!B32,'Matthews-Fuller'!B32)</f>
        <v>419</v>
      </c>
      <c r="C32" s="12">
        <f>SUM(Dana!C32,'Matthews-Fuller'!C32)</f>
        <v>0</v>
      </c>
      <c r="D32" s="80">
        <f>SUM(Dana!D32,'Matthews-Fuller'!D32)</f>
        <v>0</v>
      </c>
      <c r="E32" s="96">
        <f>SUM(Dana!E32,'Matthews-Fuller'!E32)</f>
        <v>0</v>
      </c>
      <c r="F32" s="26">
        <f t="shared" si="1"/>
        <v>419</v>
      </c>
    </row>
    <row r="33" spans="1:16">
      <c r="A33" s="48"/>
      <c r="B33" s="12">
        <f>SUM(Dana!B33,'Matthews-Fuller'!B33)</f>
        <v>0</v>
      </c>
      <c r="C33" s="12">
        <f>SUM(Dana!C33,'Matthews-Fuller'!C33)</f>
        <v>0</v>
      </c>
      <c r="D33" s="80">
        <f>SUM(Dana!D33,'Matthews-Fuller'!D33)</f>
        <v>0</v>
      </c>
      <c r="E33" s="96">
        <f>SUM(Dana!E33,'Matthews-Fuller'!E33)</f>
        <v>0</v>
      </c>
      <c r="F33" s="26">
        <f t="shared" si="1"/>
        <v>0</v>
      </c>
    </row>
    <row r="34" spans="1:16">
      <c r="A34" s="48" t="s">
        <v>13</v>
      </c>
      <c r="B34" s="12">
        <f>SUM(Dana!B34,'Matthews-Fuller'!B34)</f>
        <v>56</v>
      </c>
      <c r="C34" s="12">
        <f>SUM(Dana!C34,'Matthews-Fuller'!C34)</f>
        <v>0</v>
      </c>
      <c r="D34" s="80">
        <f>SUM(Dana!D34,'Matthews-Fuller'!D34)</f>
        <v>0</v>
      </c>
      <c r="E34" s="96">
        <f>SUM(Dana!E34,'Matthews-Fuller'!E34)</f>
        <v>0</v>
      </c>
      <c r="F34" s="26">
        <f t="shared" si="1"/>
        <v>56</v>
      </c>
    </row>
    <row r="35" spans="1:16">
      <c r="A35" s="48"/>
      <c r="B35" s="12">
        <f>SUM(Dana!B35,'Matthews-Fuller'!B35)</f>
        <v>0</v>
      </c>
      <c r="C35" s="12">
        <f>SUM(Dana!C35,'Matthews-Fuller'!C35)</f>
        <v>0</v>
      </c>
      <c r="D35" s="80">
        <f>SUM(Dana!D35,'Matthews-Fuller'!D35)</f>
        <v>0</v>
      </c>
      <c r="E35" s="96">
        <f>SUM(Dana!E35,'Matthews-Fuller'!E35)</f>
        <v>0</v>
      </c>
      <c r="F35" s="26">
        <f t="shared" si="1"/>
        <v>0</v>
      </c>
    </row>
    <row r="36" spans="1:16">
      <c r="A36" s="48" t="s">
        <v>50</v>
      </c>
      <c r="B36" s="12">
        <f>SUM(Dana!B36,'Matthews-Fuller'!B36)</f>
        <v>11</v>
      </c>
      <c r="C36" s="12">
        <f>SUM(Dana!C36,'Matthews-Fuller'!C36)</f>
        <v>0</v>
      </c>
      <c r="D36" s="80">
        <f>SUM(Dana!D36,'Matthews-Fuller'!D36)</f>
        <v>0</v>
      </c>
      <c r="E36" s="96">
        <f>SUM(Dana!E36,'Matthews-Fuller'!E36)</f>
        <v>0</v>
      </c>
      <c r="F36" s="26">
        <f t="shared" si="1"/>
        <v>11</v>
      </c>
    </row>
    <row r="37" spans="1:16">
      <c r="A37" s="48"/>
      <c r="B37" s="12">
        <f>SUM(Dana!B37,'Matthews-Fuller'!B37)</f>
        <v>0</v>
      </c>
      <c r="C37" s="12">
        <f>SUM(Dana!C37,'Matthews-Fuller'!C37)</f>
        <v>0</v>
      </c>
      <c r="D37" s="80">
        <f>SUM(Dana!D37,'Matthews-Fuller'!D37)</f>
        <v>0</v>
      </c>
      <c r="E37" s="96">
        <f>SUM(Dana!E37,'Matthews-Fuller'!E37)</f>
        <v>0</v>
      </c>
      <c r="F37" s="26">
        <f t="shared" si="1"/>
        <v>0</v>
      </c>
    </row>
    <row r="38" spans="1:16">
      <c r="A38" s="48" t="s">
        <v>6</v>
      </c>
      <c r="B38" s="12">
        <f>SUM(Dana!B38,'Matthews-Fuller'!B38)</f>
        <v>25</v>
      </c>
      <c r="C38" s="12">
        <f>SUM(Dana!C38,'Matthews-Fuller'!C38)</f>
        <v>0</v>
      </c>
      <c r="D38" s="80">
        <f>SUM(Dana!D38,'Matthews-Fuller'!D38)</f>
        <v>0</v>
      </c>
      <c r="E38" s="96">
        <f>SUM(Dana!E38,'Matthews-Fuller'!E38)</f>
        <v>0</v>
      </c>
      <c r="F38" s="26">
        <f t="shared" si="1"/>
        <v>25</v>
      </c>
    </row>
    <row r="39" spans="1:16">
      <c r="A39" s="48"/>
      <c r="B39" s="12">
        <f>SUM(Dana!B39,'Matthews-Fuller'!B39)</f>
        <v>0</v>
      </c>
      <c r="C39" s="12">
        <f>SUM(Dana!C39,'Matthews-Fuller'!C39)</f>
        <v>0</v>
      </c>
      <c r="D39" s="80">
        <f>SUM(Dana!D39,'Matthews-Fuller'!D39)</f>
        <v>0</v>
      </c>
      <c r="E39" s="96">
        <f>SUM(Dana!E39,'Matthews-Fuller'!E39)</f>
        <v>0</v>
      </c>
      <c r="F39" s="26">
        <f t="shared" si="1"/>
        <v>0</v>
      </c>
    </row>
    <row r="40" spans="1:16">
      <c r="A40" s="48" t="s">
        <v>51</v>
      </c>
      <c r="B40" s="12">
        <f>SUM(Dana!B40,'Matthews-Fuller'!B40)</f>
        <v>3</v>
      </c>
      <c r="C40" s="12">
        <f>SUM(Dana!C40,'Matthews-Fuller'!C40)</f>
        <v>0</v>
      </c>
      <c r="D40" s="80">
        <f>SUM(Dana!D40,'Matthews-Fuller'!D40)</f>
        <v>0</v>
      </c>
      <c r="E40" s="96">
        <f>SUM(Dana!E40,'Matthews-Fuller'!E40)</f>
        <v>0</v>
      </c>
      <c r="F40" s="26">
        <f t="shared" si="1"/>
        <v>3</v>
      </c>
    </row>
    <row r="41" spans="1:16">
      <c r="A41" s="48"/>
      <c r="B41" s="12">
        <f>SUM(Dana!B41,'Matthews-Fuller'!B41)</f>
        <v>0</v>
      </c>
      <c r="C41" s="12">
        <f>SUM(Dana!C41,'Matthews-Fuller'!C41)</f>
        <v>0</v>
      </c>
      <c r="D41" s="80">
        <f>SUM(Dana!D41,'Matthews-Fuller'!D41)</f>
        <v>0</v>
      </c>
      <c r="E41" s="96">
        <f>SUM(Dana!E41,'Matthews-Fuller'!E41)</f>
        <v>0</v>
      </c>
      <c r="F41" s="26">
        <f t="shared" si="1"/>
        <v>0</v>
      </c>
    </row>
    <row r="42" spans="1:16">
      <c r="A42" s="48" t="s">
        <v>17</v>
      </c>
      <c r="B42" s="12">
        <f>SUM(Dana!B42,'Matthews-Fuller'!B42)</f>
        <v>0</v>
      </c>
      <c r="C42" s="12">
        <f>SUM(Dana!C42,'Matthews-Fuller'!C42)</f>
        <v>0</v>
      </c>
      <c r="D42" s="80">
        <f>SUM(Dana!D42,'Matthews-Fuller'!D42)</f>
        <v>0</v>
      </c>
      <c r="E42" s="96">
        <f>SUM(Dana!E42,'Matthews-Fuller'!E42)</f>
        <v>0</v>
      </c>
      <c r="F42" s="26">
        <f t="shared" si="1"/>
        <v>0</v>
      </c>
    </row>
    <row r="43" spans="1:16">
      <c r="A43" s="48"/>
      <c r="B43" s="12">
        <f>SUM(Dana!B43,'Matthews-Fuller'!B43)</f>
        <v>0</v>
      </c>
      <c r="C43" s="12">
        <f>SUM(Dana!C43,'Matthews-Fuller'!C43)</f>
        <v>0</v>
      </c>
      <c r="D43" s="80">
        <f>SUM(Dana!D43,'Matthews-Fuller'!D43)</f>
        <v>0</v>
      </c>
      <c r="E43" s="96">
        <f>SUM(Dana!E43,'Matthews-Fuller'!E43)</f>
        <v>0</v>
      </c>
      <c r="F43" s="26">
        <f t="shared" si="1"/>
        <v>0</v>
      </c>
    </row>
    <row r="44" spans="1:16">
      <c r="A44" s="48" t="s">
        <v>18</v>
      </c>
      <c r="B44" s="12">
        <f>SUM(Dana!B44,'Matthews-Fuller'!B44)</f>
        <v>0</v>
      </c>
      <c r="C44" s="12">
        <f>SUM(Dana!C44,'Matthews-Fuller'!C44)</f>
        <v>0</v>
      </c>
      <c r="D44" s="80">
        <f>SUM(Dana!D44,'Matthews-Fuller'!D44)</f>
        <v>0</v>
      </c>
      <c r="E44" s="96">
        <f>SUM(Dana!E44,'Matthews-Fuller'!E44)</f>
        <v>0</v>
      </c>
      <c r="F44" s="26">
        <f t="shared" si="1"/>
        <v>0</v>
      </c>
    </row>
    <row r="45" spans="1:16">
      <c r="A45" s="48"/>
      <c r="B45" s="12">
        <f>SUM(Dana!B45,'Matthews-Fuller'!B45)</f>
        <v>0</v>
      </c>
      <c r="C45" s="12">
        <f>SUM(Dana!C45,'Matthews-Fuller'!C45)</f>
        <v>0</v>
      </c>
      <c r="D45" s="80">
        <f>SUM(Dana!D45,'Matthews-Fuller'!D45)</f>
        <v>0</v>
      </c>
      <c r="E45" s="96">
        <f>SUM(Dana!E45,'Matthews-Fuller'!E45)</f>
        <v>0</v>
      </c>
      <c r="F45" s="26">
        <f t="shared" si="1"/>
        <v>0</v>
      </c>
    </row>
    <row r="46" spans="1:16" s="7" customFormat="1">
      <c r="A46" s="141" t="s">
        <v>63</v>
      </c>
      <c r="B46" s="15">
        <f>[1]Cook!$P$77</f>
        <v>0</v>
      </c>
      <c r="C46" s="15">
        <f>[1]Cook!$P$77</f>
        <v>0</v>
      </c>
      <c r="D46" s="15">
        <f>[1]Cook!$P$78</f>
        <v>0</v>
      </c>
      <c r="E46" s="76">
        <f t="shared" ref="E46:E51" si="2">C46-D46</f>
        <v>0</v>
      </c>
      <c r="F46" s="26">
        <f t="shared" si="1"/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 s="7" customFormat="1">
      <c r="A47" s="6"/>
      <c r="B47" s="12"/>
      <c r="C47" s="12"/>
      <c r="D47" s="15">
        <f>[1]Cook!$P$78</f>
        <v>0</v>
      </c>
      <c r="E47" s="76">
        <f t="shared" si="2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7" customFormat="1">
      <c r="A48" s="7" t="s">
        <v>64</v>
      </c>
      <c r="B48" s="15">
        <f>[1]Cook!$P$81</f>
        <v>0</v>
      </c>
      <c r="C48" s="15">
        <f>[1]Cook!$P$81</f>
        <v>0</v>
      </c>
      <c r="D48" s="15">
        <f>[1]Cook!$P$82</f>
        <v>0</v>
      </c>
      <c r="E48" s="76">
        <f t="shared" si="2"/>
        <v>0</v>
      </c>
      <c r="F48" s="26">
        <f t="shared" si="1"/>
        <v>0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B49" s="12"/>
      <c r="C49" s="12"/>
      <c r="D49" s="15">
        <f>[1]Cook!$P$78</f>
        <v>0</v>
      </c>
      <c r="E49" s="76">
        <f t="shared" si="2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s="34" customFormat="1">
      <c r="A50" s="48" t="s">
        <v>4</v>
      </c>
      <c r="B50" s="50">
        <f>[1]Cook!$P$85</f>
        <v>0</v>
      </c>
      <c r="C50" s="50">
        <f>[1]Cook!$P$85</f>
        <v>0</v>
      </c>
      <c r="D50" s="75">
        <f>[1]Cook!$P$86</f>
        <v>0</v>
      </c>
      <c r="E50" s="76">
        <f t="shared" si="2"/>
        <v>0</v>
      </c>
      <c r="F50" s="26">
        <f t="shared" si="1"/>
        <v>0</v>
      </c>
    </row>
    <row r="51" spans="1:16" s="34" customFormat="1">
      <c r="A51" s="6"/>
      <c r="B51" s="50"/>
      <c r="C51" s="50"/>
      <c r="D51" s="75"/>
      <c r="E51" s="76">
        <f t="shared" si="2"/>
        <v>0</v>
      </c>
      <c r="F51" s="26">
        <f t="shared" si="1"/>
        <v>0</v>
      </c>
    </row>
    <row r="52" spans="1:16" s="34" customFormat="1">
      <c r="A52" s="6" t="s">
        <v>45</v>
      </c>
      <c r="B52" s="50">
        <f>SUM(B28:B50)</f>
        <v>975</v>
      </c>
      <c r="C52" s="50">
        <f>SUM(C28:C50)</f>
        <v>1</v>
      </c>
      <c r="D52" s="79">
        <f>SUM(D28:D50)</f>
        <v>0</v>
      </c>
      <c r="E52" s="76">
        <f>C52-D52</f>
        <v>1</v>
      </c>
      <c r="F52" s="26">
        <f t="shared" si="1"/>
        <v>976</v>
      </c>
    </row>
    <row r="53" spans="1:16">
      <c r="A53" s="7"/>
      <c r="B53" s="12">
        <f>SUM(Dana!B53,'Matthews-Fuller'!B53)</f>
        <v>0</v>
      </c>
      <c r="C53" s="12">
        <f>SUM(Dana!C53,'Matthews-Fuller'!C53)</f>
        <v>0</v>
      </c>
      <c r="D53" s="80">
        <f>SUM(Dana!D53,'Matthews-Fuller'!D53)</f>
        <v>0</v>
      </c>
      <c r="E53" s="96">
        <f>SUM(Dana!E53,'Matthews-Fuller'!E53)</f>
        <v>0</v>
      </c>
      <c r="F53" s="26">
        <f t="shared" si="1"/>
        <v>0</v>
      </c>
    </row>
    <row r="54" spans="1:16">
      <c r="A54" s="61" t="s">
        <v>23</v>
      </c>
      <c r="B54" s="29">
        <f>B14</f>
        <v>187440</v>
      </c>
      <c r="C54" s="29">
        <f>C14</f>
        <v>668</v>
      </c>
      <c r="D54" s="101">
        <f>D14</f>
        <v>2144</v>
      </c>
      <c r="E54" s="146">
        <f>C54-D54</f>
        <v>-1476</v>
      </c>
      <c r="F54" s="26">
        <f t="shared" si="1"/>
        <v>185964</v>
      </c>
    </row>
    <row r="55" spans="1:16">
      <c r="A55" s="7" t="s">
        <v>58</v>
      </c>
      <c r="B55" s="29">
        <f>B25</f>
        <v>0</v>
      </c>
      <c r="C55" s="29">
        <f>C25</f>
        <v>0</v>
      </c>
      <c r="D55" s="101">
        <f>D25</f>
        <v>0</v>
      </c>
      <c r="E55" s="146">
        <f t="shared" ref="E55:E57" si="3">C55-D55</f>
        <v>0</v>
      </c>
      <c r="F55" s="26">
        <f t="shared" si="1"/>
        <v>0</v>
      </c>
    </row>
    <row r="56" spans="1:16">
      <c r="A56" s="7" t="s">
        <v>59</v>
      </c>
      <c r="B56" s="29">
        <f>B52</f>
        <v>975</v>
      </c>
      <c r="C56" s="29">
        <f>C52</f>
        <v>1</v>
      </c>
      <c r="D56" s="101">
        <f>D52</f>
        <v>0</v>
      </c>
      <c r="E56" s="146">
        <f t="shared" si="3"/>
        <v>1</v>
      </c>
      <c r="F56" s="26">
        <f t="shared" si="1"/>
        <v>976</v>
      </c>
    </row>
    <row r="57" spans="1:16">
      <c r="A57" s="8" t="s">
        <v>3</v>
      </c>
      <c r="B57" s="29">
        <f t="shared" ref="B57" si="4">SUM(B54:B56)</f>
        <v>188415</v>
      </c>
      <c r="C57" s="29">
        <f t="shared" ref="C57:D57" si="5">SUM(C54:C56)</f>
        <v>669</v>
      </c>
      <c r="D57" s="101">
        <f t="shared" si="5"/>
        <v>2144</v>
      </c>
      <c r="E57" s="146">
        <f t="shared" si="3"/>
        <v>-1475</v>
      </c>
      <c r="F57" s="26">
        <f t="shared" si="1"/>
        <v>186940</v>
      </c>
    </row>
    <row r="58" spans="1:16">
      <c r="A58" s="8"/>
      <c r="B58" s="12">
        <f>SUM(Dana!B58,'Matthews-Fuller'!B58)</f>
        <v>0</v>
      </c>
      <c r="C58" s="12">
        <f>SUM(Dana!C58,'Matthews-Fuller'!C58)</f>
        <v>0</v>
      </c>
      <c r="D58" s="80">
        <f>SUM(Dana!D58,'Matthews-Fuller'!D58)</f>
        <v>0</v>
      </c>
      <c r="E58" s="96">
        <f>SUM(Dana!E58,'Matthews-Fuller'!E58)</f>
        <v>0</v>
      </c>
      <c r="F58" s="26">
        <f t="shared" si="1"/>
        <v>0</v>
      </c>
    </row>
    <row r="59" spans="1:16">
      <c r="A59" s="37" t="s">
        <v>30</v>
      </c>
      <c r="B59" s="12">
        <f>SUM(Dana!B59,'Matthews-Fuller'!B59)</f>
        <v>0</v>
      </c>
      <c r="C59" s="12">
        <f>SUM(Dana!C59,'Matthews-Fuller'!C59)</f>
        <v>0</v>
      </c>
      <c r="D59" s="80">
        <f>SUM(Dana!D59,'Matthews-Fuller'!D59)</f>
        <v>0</v>
      </c>
      <c r="E59" s="96">
        <f>SUM(Dana!E59,'Matthews-Fuller'!E59)</f>
        <v>0</v>
      </c>
      <c r="F59" s="26">
        <f t="shared" si="1"/>
        <v>0</v>
      </c>
    </row>
    <row r="60" spans="1:16">
      <c r="A60" s="67" t="s">
        <v>31</v>
      </c>
      <c r="B60" s="12">
        <f>SUM(Dana!B60,'Matthews-Fuller'!B60)</f>
        <v>753</v>
      </c>
      <c r="C60" s="12">
        <f>SUM(Dana!C60,'Matthews-Fuller'!C60)</f>
        <v>0</v>
      </c>
      <c r="D60" s="80">
        <f>SUM(Dana!D60,'Matthews-Fuller'!D60)</f>
        <v>10</v>
      </c>
      <c r="E60" s="96">
        <f>SUM(Dana!E60,'Matthews-Fuller'!E60)</f>
        <v>-10</v>
      </c>
      <c r="F60" s="26">
        <f t="shared" si="1"/>
        <v>743</v>
      </c>
    </row>
    <row r="61" spans="1:16">
      <c r="A61" s="67" t="s">
        <v>32</v>
      </c>
      <c r="B61" s="12">
        <f>SUM(Dana!B61,'Matthews-Fuller'!B61)</f>
        <v>3</v>
      </c>
      <c r="C61" s="12">
        <f>SUM(Dana!C61,'Matthews-Fuller'!C61)</f>
        <v>0</v>
      </c>
      <c r="D61" s="80">
        <f>SUM(Dana!D61,'Matthews-Fuller'!D61)</f>
        <v>0</v>
      </c>
      <c r="E61" s="96">
        <f>SUM(Dana!E61,'Matthews-Fuller'!E61)</f>
        <v>0</v>
      </c>
      <c r="F61" s="26">
        <f t="shared" si="1"/>
        <v>3</v>
      </c>
    </row>
    <row r="62" spans="1:16">
      <c r="A62" s="83" t="s">
        <v>46</v>
      </c>
      <c r="B62" s="12">
        <f>SUM(Dana!B62,'Matthews-Fuller'!B62)</f>
        <v>12094</v>
      </c>
      <c r="C62" s="12">
        <f>SUM(Dana!C62,'Matthews-Fuller'!C62)</f>
        <v>460</v>
      </c>
      <c r="D62" s="80">
        <f>SUM(Dana!D62,'Matthews-Fuller'!D62)</f>
        <v>0</v>
      </c>
      <c r="E62" s="96">
        <f>SUM(Dana!E62,'Matthews-Fuller'!E62)</f>
        <v>460</v>
      </c>
      <c r="F62" s="26">
        <f t="shared" ref="F62" si="6">B62+E62</f>
        <v>12554</v>
      </c>
    </row>
    <row r="63" spans="1:16">
      <c r="A63" s="83" t="s">
        <v>47</v>
      </c>
      <c r="B63" s="12">
        <f>SUM(Dana!B63,'Matthews-Fuller'!B63)</f>
        <v>2</v>
      </c>
      <c r="C63" s="12">
        <f>SUM(Dana!C63,'Matthews-Fuller'!C63)</f>
        <v>0</v>
      </c>
      <c r="D63" s="80">
        <f>SUM(Dana!D63,'Matthews-Fuller'!D63)</f>
        <v>0</v>
      </c>
      <c r="E63" s="96">
        <f>SUM(Dana!E63,'Matthews-Fuller'!E63)</f>
        <v>0</v>
      </c>
      <c r="F63" s="26">
        <f t="shared" si="1"/>
        <v>2</v>
      </c>
    </row>
    <row r="64" spans="1:16">
      <c r="A64" s="38" t="s">
        <v>3</v>
      </c>
      <c r="B64" s="12">
        <f>SUM(Dana!B64,'Matthews-Fuller'!B64)</f>
        <v>12852</v>
      </c>
      <c r="C64" s="12">
        <f>SUM(Dana!C64,'Matthews-Fuller'!C64)</f>
        <v>460</v>
      </c>
      <c r="D64" s="80">
        <f>SUM(Dana!D64,'Matthews-Fuller'!D64)</f>
        <v>10</v>
      </c>
      <c r="E64" s="96">
        <f>SUM(Dana!E64,'Matthews-Fuller'!E64)</f>
        <v>450</v>
      </c>
      <c r="F64" s="26">
        <f t="shared" si="1"/>
        <v>13302</v>
      </c>
    </row>
    <row r="65" spans="1:6">
      <c r="B65" s="12"/>
      <c r="C65" s="12"/>
      <c r="D65" s="80"/>
      <c r="E65" s="96"/>
      <c r="F65" s="26"/>
    </row>
    <row r="66" spans="1:6">
      <c r="B66" s="12"/>
      <c r="C66" s="12"/>
      <c r="D66" s="80"/>
      <c r="E66" s="96"/>
      <c r="F66" s="26"/>
    </row>
    <row r="67" spans="1:6">
      <c r="B67" s="12"/>
      <c r="C67" s="12"/>
      <c r="D67" s="80"/>
      <c r="E67" s="96"/>
      <c r="F67" s="26"/>
    </row>
    <row r="68" spans="1:6">
      <c r="B68" s="12"/>
      <c r="C68" s="12"/>
      <c r="D68" s="80"/>
      <c r="E68" s="96"/>
      <c r="F68" s="26"/>
    </row>
    <row r="69" spans="1:6">
      <c r="F69" s="26"/>
    </row>
    <row r="70" spans="1:6">
      <c r="F70" s="26"/>
    </row>
    <row r="71" spans="1:6">
      <c r="F71" s="26"/>
    </row>
    <row r="72" spans="1:6">
      <c r="F72" s="26"/>
    </row>
    <row r="73" spans="1:6">
      <c r="F73" s="26"/>
    </row>
    <row r="74" spans="1:6" s="14" customFormat="1">
      <c r="A74" s="3"/>
      <c r="B74" s="22"/>
      <c r="C74" s="22"/>
      <c r="D74" s="47"/>
      <c r="E74" s="45"/>
      <c r="F74" s="26"/>
    </row>
    <row r="75" spans="1:6" s="14" customFormat="1">
      <c r="A75" s="3"/>
      <c r="B75" s="22"/>
      <c r="C75" s="22"/>
      <c r="D75" s="47"/>
      <c r="E75" s="45"/>
      <c r="F75" s="3"/>
    </row>
    <row r="76" spans="1:6" s="14" customFormat="1">
      <c r="A76" s="3"/>
      <c r="B76" s="22"/>
      <c r="C76" s="22"/>
      <c r="D76" s="47"/>
      <c r="E76" s="45"/>
      <c r="F76" s="3"/>
    </row>
    <row r="77" spans="1:6" s="14" customFormat="1">
      <c r="A77" s="3"/>
      <c r="B77" s="22"/>
      <c r="C77" s="22"/>
      <c r="D77" s="47"/>
      <c r="E77" s="45"/>
      <c r="F77" s="3"/>
    </row>
    <row r="78" spans="1:6" s="7" customFormat="1">
      <c r="A78" s="3"/>
      <c r="B78" s="22"/>
      <c r="C78" s="22"/>
      <c r="D78" s="47"/>
      <c r="E78" s="45"/>
      <c r="F78" s="3"/>
    </row>
    <row r="79" spans="1:6" s="7" customFormat="1">
      <c r="A79" s="3"/>
      <c r="B79" s="22"/>
      <c r="C79" s="22"/>
      <c r="D79" s="47"/>
      <c r="E79" s="45"/>
      <c r="F79" s="3"/>
    </row>
    <row r="80" spans="1:6" s="7" customFormat="1">
      <c r="A80" s="3"/>
      <c r="B80" s="22"/>
      <c r="C80" s="22"/>
      <c r="D80" s="47"/>
      <c r="E80" s="45"/>
      <c r="F80" s="3"/>
    </row>
    <row r="81" spans="1:6" s="7" customFormat="1">
      <c r="A81" s="3"/>
      <c r="B81" s="22"/>
      <c r="C81" s="22"/>
      <c r="D81" s="47"/>
      <c r="E81" s="45"/>
      <c r="F81" s="3"/>
    </row>
    <row r="82" spans="1:6" s="7" customFormat="1">
      <c r="A82" s="3"/>
      <c r="B82" s="22"/>
      <c r="C82" s="22"/>
      <c r="D82" s="47"/>
      <c r="E82" s="45"/>
      <c r="F82" s="3"/>
    </row>
    <row r="83" spans="1:6" s="7" customFormat="1">
      <c r="A83" s="3"/>
      <c r="B83" s="22"/>
      <c r="C83" s="22"/>
      <c r="D83" s="47"/>
      <c r="E83" s="45"/>
      <c r="F83" s="3"/>
    </row>
    <row r="84" spans="1:6" s="7" customFormat="1">
      <c r="A84" s="3"/>
      <c r="B84" s="22"/>
      <c r="C84" s="22"/>
      <c r="D84" s="47"/>
      <c r="E84" s="45"/>
      <c r="F84" s="3"/>
    </row>
    <row r="85" spans="1:6" s="3" customFormat="1">
      <c r="B85" s="22"/>
      <c r="C85" s="22"/>
      <c r="D85" s="47"/>
      <c r="E85" s="45"/>
    </row>
    <row r="86" spans="1:6" s="7" customFormat="1">
      <c r="A86" s="3"/>
      <c r="B86" s="22"/>
      <c r="C86" s="22"/>
      <c r="D86" s="47"/>
      <c r="E86" s="45"/>
      <c r="F86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75" bottom="0.65" header="0.33" footer="0.34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rintOptions horizontalCentered="1" gridLines="1"/>
  <pageMargins left="0.42" right="0.46" top="0.75" bottom="0.65" header="0.33" footer="0.34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4"/>
  <sheetViews>
    <sheetView showZeros="0" zoomScaleNormal="10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C63" sqref="C63"/>
    </sheetView>
  </sheetViews>
  <sheetFormatPr defaultColWidth="9.140625" defaultRowHeight="12.75"/>
  <cols>
    <col min="1" max="1" width="34.7109375" style="51" bestFit="1" customWidth="1"/>
    <col min="2" max="2" width="10.28515625" style="3" bestFit="1" customWidth="1"/>
    <col min="3" max="3" width="8" style="77" bestFit="1" customWidth="1"/>
    <col min="4" max="4" width="11.140625" style="78" bestFit="1" customWidth="1"/>
    <col min="5" max="5" width="8.28515625" style="147" bestFit="1" customWidth="1"/>
    <col min="6" max="6" width="12.42578125" style="3" customWidth="1"/>
    <col min="7" max="7" width="8.7109375" style="51" bestFit="1" customWidth="1"/>
    <col min="8" max="8" width="8.5703125" style="51" bestFit="1" customWidth="1"/>
    <col min="9" max="10" width="9" style="51" bestFit="1" customWidth="1"/>
    <col min="11" max="11" width="9.140625" style="51" bestFit="1" customWidth="1"/>
    <col min="12" max="12" width="9" style="51" bestFit="1" customWidth="1"/>
    <col min="13" max="13" width="9.42578125" style="51" bestFit="1" customWidth="1"/>
    <col min="14" max="14" width="9" style="51" bestFit="1" customWidth="1"/>
    <col min="15" max="15" width="2.28515625" style="51" customWidth="1"/>
    <col min="16" max="16" width="9.140625" style="54"/>
    <col min="17" max="16384" width="9.140625" style="51"/>
  </cols>
  <sheetData>
    <row r="1" spans="1:15">
      <c r="A1" s="52" t="s">
        <v>10</v>
      </c>
      <c r="B1" s="28" t="s">
        <v>26</v>
      </c>
      <c r="C1" s="68" t="s">
        <v>27</v>
      </c>
      <c r="D1" s="69" t="s">
        <v>28</v>
      </c>
      <c r="E1" s="142" t="s">
        <v>40</v>
      </c>
      <c r="F1" s="28" t="s">
        <v>26</v>
      </c>
      <c r="G1" s="53"/>
      <c r="H1" s="53"/>
      <c r="I1" s="53"/>
      <c r="J1" s="53"/>
      <c r="K1" s="53"/>
      <c r="L1" s="53"/>
      <c r="M1" s="53"/>
      <c r="N1" s="53"/>
      <c r="O1" s="53"/>
    </row>
    <row r="2" spans="1:15">
      <c r="A2" s="52"/>
      <c r="B2" s="139" t="s">
        <v>60</v>
      </c>
      <c r="C2" s="71" t="s">
        <v>62</v>
      </c>
      <c r="D2" s="133" t="s">
        <v>62</v>
      </c>
      <c r="E2" s="143" t="s">
        <v>62</v>
      </c>
      <c r="F2" s="71" t="s">
        <v>62</v>
      </c>
      <c r="G2" s="52"/>
      <c r="H2" s="52"/>
      <c r="I2" s="52"/>
      <c r="J2" s="52"/>
      <c r="K2" s="52"/>
      <c r="L2" s="52"/>
      <c r="M2" s="52"/>
      <c r="N2" s="52"/>
      <c r="O2" s="52"/>
    </row>
    <row r="3" spans="1:15">
      <c r="A3" s="52" t="s">
        <v>12</v>
      </c>
      <c r="B3" s="27"/>
      <c r="C3" s="72"/>
      <c r="D3" s="73"/>
      <c r="E3" s="144"/>
      <c r="F3" s="27"/>
      <c r="G3" s="52"/>
      <c r="H3" s="52"/>
      <c r="I3" s="52"/>
      <c r="J3" s="52"/>
      <c r="K3" s="52"/>
      <c r="L3" s="52"/>
      <c r="M3" s="52"/>
      <c r="N3" s="52"/>
      <c r="O3" s="52"/>
    </row>
    <row r="4" spans="1:15">
      <c r="A4" s="55" t="s">
        <v>0</v>
      </c>
      <c r="B4" s="26"/>
      <c r="C4" s="74">
        <f>[1]BakrBerry!$P$4</f>
        <v>18182</v>
      </c>
      <c r="D4" s="75">
        <f>[1]BakrBerry!$P$5</f>
        <v>1817</v>
      </c>
      <c r="E4" s="145">
        <f>C4-D4</f>
        <v>16365</v>
      </c>
      <c r="F4" s="26"/>
      <c r="G4" s="53"/>
      <c r="H4" s="53"/>
      <c r="I4" s="53"/>
      <c r="J4" s="53"/>
      <c r="K4" s="53"/>
      <c r="L4" s="53"/>
      <c r="M4" s="53"/>
      <c r="N4" s="53"/>
      <c r="O4" s="56"/>
    </row>
    <row r="5" spans="1:15">
      <c r="A5" s="55"/>
      <c r="B5" s="26">
        <v>0</v>
      </c>
      <c r="C5" s="74"/>
      <c r="D5" s="75"/>
      <c r="E5" s="145">
        <f t="shared" ref="E5:E52" si="0">C5-D5</f>
        <v>0</v>
      </c>
      <c r="F5" s="26"/>
      <c r="G5" s="53"/>
      <c r="H5" s="53"/>
      <c r="I5" s="53"/>
      <c r="J5" s="53"/>
      <c r="K5" s="53"/>
      <c r="L5" s="53"/>
      <c r="M5" s="53"/>
      <c r="N5" s="53"/>
      <c r="O5" s="56"/>
    </row>
    <row r="6" spans="1:15">
      <c r="A6" s="55" t="s">
        <v>2</v>
      </c>
      <c r="B6" s="26"/>
      <c r="C6" s="74">
        <f>[1]BakrBerry!$P$7+[1]BakrBerry!$P$8</f>
        <v>8371</v>
      </c>
      <c r="D6" s="75">
        <f>[1]BakrBerry!$P$10+[1]BakrBerry!$P$11+[1]BakrBerry!$P$12</f>
        <v>9720</v>
      </c>
      <c r="E6" s="145">
        <f t="shared" si="0"/>
        <v>-1349</v>
      </c>
      <c r="F6" s="26"/>
      <c r="G6" s="53"/>
      <c r="H6" s="53"/>
      <c r="I6" s="53"/>
      <c r="J6" s="53"/>
      <c r="K6" s="53"/>
      <c r="L6" s="53"/>
      <c r="M6" s="53"/>
      <c r="N6" s="53"/>
      <c r="O6" s="56"/>
    </row>
    <row r="7" spans="1:15">
      <c r="A7" s="55"/>
      <c r="B7" s="26">
        <v>0</v>
      </c>
      <c r="C7" s="74"/>
      <c r="D7" s="75"/>
      <c r="E7" s="145">
        <f t="shared" si="0"/>
        <v>0</v>
      </c>
      <c r="F7" s="26"/>
      <c r="G7" s="53"/>
      <c r="H7" s="53"/>
      <c r="I7" s="53"/>
      <c r="J7" s="53"/>
      <c r="K7" s="53"/>
      <c r="L7" s="53"/>
      <c r="M7" s="53"/>
      <c r="N7" s="53"/>
      <c r="O7" s="56"/>
    </row>
    <row r="8" spans="1:15">
      <c r="A8" s="55" t="s">
        <v>11</v>
      </c>
      <c r="B8" s="26"/>
      <c r="C8" s="74">
        <f>[1]BakrBerry!$P$14</f>
        <v>0</v>
      </c>
      <c r="D8" s="75">
        <f>[1]BakrBerry!$P$15</f>
        <v>4</v>
      </c>
      <c r="E8" s="145">
        <f t="shared" si="0"/>
        <v>-4</v>
      </c>
      <c r="F8" s="26"/>
      <c r="G8" s="57"/>
      <c r="H8" s="57"/>
      <c r="I8" s="57"/>
      <c r="J8" s="57"/>
      <c r="K8" s="57"/>
      <c r="L8" s="57"/>
      <c r="M8" s="57"/>
      <c r="N8" s="53"/>
      <c r="O8" s="56"/>
    </row>
    <row r="9" spans="1:15">
      <c r="A9" s="53"/>
      <c r="B9" s="26">
        <v>0</v>
      </c>
      <c r="C9" s="74"/>
      <c r="D9" s="75"/>
      <c r="E9" s="145">
        <f t="shared" si="0"/>
        <v>0</v>
      </c>
      <c r="F9" s="26"/>
      <c r="G9" s="57"/>
      <c r="H9" s="57"/>
      <c r="I9" s="57"/>
      <c r="J9" s="57"/>
      <c r="K9" s="57"/>
      <c r="L9" s="57"/>
      <c r="M9" s="57"/>
      <c r="N9" s="53"/>
      <c r="O9" s="56"/>
    </row>
    <row r="10" spans="1:15">
      <c r="A10" s="48" t="s">
        <v>53</v>
      </c>
      <c r="B10" s="26"/>
      <c r="C10" s="74">
        <f>[1]BakrBerry!$P$17</f>
        <v>21</v>
      </c>
      <c r="D10" s="75">
        <f>[1]BakrBerry!$P$18</f>
        <v>0</v>
      </c>
      <c r="E10" s="145">
        <f t="shared" si="0"/>
        <v>21</v>
      </c>
      <c r="F10" s="26"/>
      <c r="G10" s="57"/>
      <c r="H10" s="57"/>
      <c r="I10" s="57"/>
      <c r="J10" s="57"/>
      <c r="K10" s="57"/>
      <c r="L10" s="57"/>
      <c r="M10" s="57"/>
      <c r="N10" s="53"/>
      <c r="O10" s="56"/>
    </row>
    <row r="11" spans="1:15">
      <c r="A11" s="1"/>
      <c r="B11" s="26"/>
      <c r="C11" s="74"/>
      <c r="D11" s="75"/>
      <c r="E11" s="145">
        <f t="shared" si="0"/>
        <v>0</v>
      </c>
      <c r="F11" s="26"/>
      <c r="G11" s="57"/>
      <c r="H11" s="57"/>
      <c r="I11" s="57"/>
      <c r="J11" s="57"/>
      <c r="K11" s="57"/>
      <c r="L11" s="57"/>
      <c r="M11" s="57"/>
      <c r="N11" s="53"/>
      <c r="O11" s="56"/>
    </row>
    <row r="12" spans="1:15">
      <c r="A12" s="48" t="s">
        <v>54</v>
      </c>
      <c r="B12" s="26"/>
      <c r="C12" s="74">
        <f>[1]BakrBerry!$P$20</f>
        <v>0</v>
      </c>
      <c r="D12" s="75">
        <f>[1]BakrBerry!$P$21</f>
        <v>1881</v>
      </c>
      <c r="E12" s="145">
        <f t="shared" si="0"/>
        <v>-1881</v>
      </c>
      <c r="F12" s="26"/>
      <c r="G12" s="57"/>
      <c r="H12" s="57"/>
      <c r="I12" s="57"/>
      <c r="J12" s="57"/>
      <c r="K12" s="57"/>
      <c r="L12" s="57"/>
      <c r="M12" s="57"/>
      <c r="N12" s="53"/>
      <c r="O12" s="56"/>
    </row>
    <row r="13" spans="1:15">
      <c r="B13" s="26"/>
      <c r="C13" s="74"/>
      <c r="D13" s="75"/>
      <c r="E13" s="145">
        <f t="shared" si="0"/>
        <v>0</v>
      </c>
      <c r="F13" s="26"/>
      <c r="G13" s="57"/>
      <c r="H13" s="57"/>
      <c r="I13" s="57"/>
      <c r="J13" s="57"/>
      <c r="K13" s="57"/>
      <c r="L13" s="57"/>
      <c r="M13" s="57"/>
      <c r="N13" s="53"/>
      <c r="O13" s="56"/>
    </row>
    <row r="14" spans="1:15">
      <c r="A14" s="53" t="s">
        <v>43</v>
      </c>
      <c r="B14" s="26">
        <v>1879665</v>
      </c>
      <c r="C14" s="74">
        <f>SUM(C4:C12)</f>
        <v>26574</v>
      </c>
      <c r="D14" s="75">
        <f>SUM(D4:D12)</f>
        <v>13422</v>
      </c>
      <c r="E14" s="145">
        <f t="shared" si="0"/>
        <v>13152</v>
      </c>
      <c r="F14" s="26">
        <f>B14+E14</f>
        <v>1892817</v>
      </c>
      <c r="G14" s="53"/>
      <c r="H14" s="53"/>
      <c r="I14" s="53"/>
      <c r="J14" s="53"/>
      <c r="K14" s="53"/>
      <c r="L14" s="53"/>
      <c r="M14" s="53"/>
      <c r="N14" s="53"/>
      <c r="O14" s="56"/>
    </row>
    <row r="15" spans="1:15">
      <c r="A15" s="53"/>
      <c r="B15" s="26">
        <v>0</v>
      </c>
      <c r="C15" s="74"/>
      <c r="D15" s="75"/>
      <c r="E15" s="145">
        <f t="shared" si="0"/>
        <v>0</v>
      </c>
      <c r="F15" s="26">
        <f t="shared" ref="F15:F63" si="1">B15+E15</f>
        <v>0</v>
      </c>
      <c r="G15" s="53"/>
      <c r="H15" s="53"/>
      <c r="I15" s="53"/>
      <c r="J15" s="53"/>
      <c r="K15" s="53"/>
      <c r="L15" s="53"/>
      <c r="M15" s="53"/>
      <c r="N15" s="53"/>
      <c r="O15" s="56"/>
    </row>
    <row r="16" spans="1:15">
      <c r="A16" s="52" t="s">
        <v>1</v>
      </c>
      <c r="B16" s="26">
        <v>0</v>
      </c>
      <c r="C16" s="74"/>
      <c r="D16" s="75"/>
      <c r="E16" s="145">
        <f t="shared" si="0"/>
        <v>0</v>
      </c>
      <c r="F16" s="26">
        <f t="shared" si="1"/>
        <v>0</v>
      </c>
      <c r="G16" s="53"/>
      <c r="H16" s="53"/>
      <c r="I16" s="53"/>
      <c r="J16" s="53"/>
      <c r="K16" s="53"/>
      <c r="L16" s="53"/>
      <c r="M16" s="53"/>
      <c r="N16" s="53"/>
      <c r="O16" s="56"/>
    </row>
    <row r="17" spans="1:18">
      <c r="A17" s="55" t="s">
        <v>24</v>
      </c>
      <c r="B17" s="26">
        <v>63396</v>
      </c>
      <c r="C17" s="74">
        <f>[1]BakrBerry!$P$27</f>
        <v>82</v>
      </c>
      <c r="D17" s="75">
        <f>[1]BakrBerry!$P$28</f>
        <v>30082</v>
      </c>
      <c r="E17" s="145">
        <f t="shared" si="0"/>
        <v>-30000</v>
      </c>
      <c r="F17" s="26">
        <f t="shared" si="1"/>
        <v>33396</v>
      </c>
      <c r="G17" s="53"/>
      <c r="H17" s="53"/>
      <c r="I17" s="53"/>
      <c r="J17" s="53"/>
      <c r="K17" s="53"/>
      <c r="L17" s="53"/>
      <c r="M17" s="53"/>
      <c r="N17" s="53"/>
      <c r="O17" s="56"/>
    </row>
    <row r="18" spans="1:18">
      <c r="A18" s="55"/>
      <c r="B18" s="26"/>
      <c r="C18" s="74"/>
      <c r="D18" s="75"/>
      <c r="E18" s="145">
        <f t="shared" si="0"/>
        <v>0</v>
      </c>
      <c r="F18" s="26">
        <f t="shared" si="1"/>
        <v>0</v>
      </c>
      <c r="G18" s="53"/>
      <c r="H18" s="53"/>
      <c r="I18" s="53"/>
      <c r="J18" s="53"/>
      <c r="K18" s="53"/>
      <c r="L18" s="53"/>
      <c r="M18" s="53"/>
      <c r="N18" s="53"/>
      <c r="O18" s="56"/>
    </row>
    <row r="19" spans="1:18">
      <c r="A19" s="55" t="s">
        <v>25</v>
      </c>
      <c r="B19" s="26">
        <v>285216</v>
      </c>
      <c r="C19" s="74">
        <f>[1]BakrBerry!$P$31</f>
        <v>76</v>
      </c>
      <c r="D19" s="75">
        <f>[1]BakrBerry!$P$32</f>
        <v>698</v>
      </c>
      <c r="E19" s="145">
        <f t="shared" si="0"/>
        <v>-622</v>
      </c>
      <c r="F19" s="26">
        <f t="shared" si="1"/>
        <v>284594</v>
      </c>
      <c r="G19" s="53"/>
      <c r="H19" s="53"/>
      <c r="I19" s="53"/>
      <c r="J19" s="53"/>
      <c r="K19" s="53"/>
      <c r="L19" s="53"/>
      <c r="M19" s="53"/>
      <c r="N19" s="53"/>
      <c r="O19" s="56"/>
    </row>
    <row r="20" spans="1:18">
      <c r="A20" s="55"/>
      <c r="B20" s="26"/>
      <c r="E20" s="145">
        <f t="shared" si="0"/>
        <v>0</v>
      </c>
      <c r="F20" s="26">
        <f t="shared" si="1"/>
        <v>0</v>
      </c>
      <c r="G20" s="58"/>
      <c r="H20" s="58"/>
      <c r="I20" s="58"/>
      <c r="J20" s="58"/>
      <c r="K20" s="58"/>
      <c r="L20" s="58"/>
      <c r="M20" s="58"/>
      <c r="N20" s="58"/>
      <c r="O20" s="58"/>
    </row>
    <row r="21" spans="1:18">
      <c r="A21" s="59" t="s">
        <v>41</v>
      </c>
      <c r="B21" s="26">
        <v>59214</v>
      </c>
      <c r="C21" s="50"/>
      <c r="D21" s="75"/>
      <c r="E21" s="145">
        <f t="shared" si="0"/>
        <v>0</v>
      </c>
      <c r="F21" s="26">
        <f t="shared" si="1"/>
        <v>59214</v>
      </c>
      <c r="G21" s="58"/>
      <c r="H21" s="58"/>
      <c r="I21" s="58"/>
      <c r="J21" s="58"/>
      <c r="K21" s="58"/>
      <c r="L21" s="58"/>
      <c r="M21" s="58"/>
      <c r="N21" s="58"/>
      <c r="O21" s="58"/>
    </row>
    <row r="22" spans="1:18">
      <c r="A22" s="59"/>
      <c r="B22" s="26"/>
      <c r="C22" s="50"/>
      <c r="D22" s="79"/>
      <c r="E22" s="145">
        <f t="shared" si="0"/>
        <v>0</v>
      </c>
      <c r="F22" s="26">
        <f t="shared" si="1"/>
        <v>0</v>
      </c>
      <c r="G22" s="58"/>
      <c r="H22" s="58"/>
      <c r="I22" s="58"/>
      <c r="J22" s="58"/>
      <c r="K22" s="58"/>
      <c r="L22" s="58"/>
      <c r="M22" s="58"/>
      <c r="N22" s="58"/>
      <c r="O22" s="58"/>
    </row>
    <row r="23" spans="1:18">
      <c r="A23" s="59" t="s">
        <v>42</v>
      </c>
      <c r="B23" s="26">
        <v>169934</v>
      </c>
      <c r="C23" s="50"/>
      <c r="D23" s="75"/>
      <c r="E23" s="145">
        <f t="shared" si="0"/>
        <v>0</v>
      </c>
      <c r="F23" s="26">
        <f t="shared" si="1"/>
        <v>169934</v>
      </c>
      <c r="G23" s="56"/>
      <c r="H23" s="56"/>
      <c r="I23" s="56"/>
      <c r="J23" s="56"/>
      <c r="K23" s="56"/>
      <c r="L23" s="56"/>
      <c r="M23" s="56"/>
      <c r="N23" s="56"/>
      <c r="O23" s="56"/>
      <c r="Q23" s="56"/>
      <c r="R23" s="56"/>
    </row>
    <row r="24" spans="1:18">
      <c r="A24" s="59"/>
      <c r="B24" s="26">
        <v>0</v>
      </c>
      <c r="C24" s="50"/>
      <c r="D24" s="79"/>
      <c r="E24" s="145">
        <f t="shared" si="0"/>
        <v>0</v>
      </c>
      <c r="F24" s="26">
        <f t="shared" si="1"/>
        <v>0</v>
      </c>
      <c r="G24" s="56"/>
      <c r="H24" s="56"/>
      <c r="I24" s="56"/>
      <c r="J24" s="56"/>
      <c r="K24" s="56"/>
      <c r="L24" s="56"/>
      <c r="M24" s="56"/>
      <c r="N24" s="56"/>
      <c r="O24" s="56"/>
      <c r="Q24" s="56"/>
      <c r="R24" s="56"/>
    </row>
    <row r="25" spans="1:18">
      <c r="A25" s="53" t="s">
        <v>44</v>
      </c>
      <c r="B25" s="26">
        <v>577760</v>
      </c>
      <c r="C25" s="50">
        <f>SUM(C17,C19,C21,C23)</f>
        <v>158</v>
      </c>
      <c r="D25" s="75">
        <f>SUM(D17,D19,D21,D23)</f>
        <v>30780</v>
      </c>
      <c r="E25" s="145">
        <f t="shared" si="0"/>
        <v>-30622</v>
      </c>
      <c r="F25" s="26">
        <f t="shared" si="1"/>
        <v>547138</v>
      </c>
      <c r="G25" s="53"/>
      <c r="H25" s="53"/>
      <c r="I25" s="53"/>
      <c r="J25" s="53"/>
      <c r="K25" s="53"/>
      <c r="L25" s="53"/>
      <c r="M25" s="53"/>
      <c r="N25" s="53"/>
      <c r="O25" s="56"/>
    </row>
    <row r="26" spans="1:18">
      <c r="A26" s="53"/>
      <c r="B26" s="26"/>
      <c r="C26" s="50"/>
      <c r="D26" s="79"/>
      <c r="E26" s="145">
        <f t="shared" si="0"/>
        <v>0</v>
      </c>
      <c r="F26" s="26">
        <f t="shared" si="1"/>
        <v>0</v>
      </c>
      <c r="G26" s="53"/>
      <c r="H26" s="53"/>
      <c r="I26" s="53"/>
      <c r="J26" s="53"/>
      <c r="K26" s="53"/>
      <c r="L26" s="53"/>
      <c r="M26" s="53"/>
      <c r="N26" s="53"/>
      <c r="O26" s="56"/>
    </row>
    <row r="27" spans="1:18">
      <c r="A27" s="52" t="s">
        <v>19</v>
      </c>
      <c r="B27" s="26">
        <v>0</v>
      </c>
      <c r="C27" s="50"/>
      <c r="D27" s="79"/>
      <c r="E27" s="145">
        <f t="shared" si="0"/>
        <v>0</v>
      </c>
      <c r="F27" s="26">
        <f t="shared" si="1"/>
        <v>0</v>
      </c>
      <c r="G27" s="53"/>
      <c r="H27" s="53"/>
      <c r="I27" s="53"/>
      <c r="J27" s="53"/>
      <c r="K27" s="53"/>
      <c r="L27" s="53"/>
      <c r="M27" s="53"/>
      <c r="N27" s="53"/>
      <c r="O27" s="56"/>
    </row>
    <row r="28" spans="1:18">
      <c r="A28" s="55" t="s">
        <v>16</v>
      </c>
      <c r="B28" s="26">
        <v>9495</v>
      </c>
      <c r="C28" s="98">
        <f>[1]BakrBerry!$P$41</f>
        <v>6</v>
      </c>
      <c r="D28" s="75">
        <f>[1]BakrBerry!$P$42</f>
        <v>0</v>
      </c>
      <c r="E28" s="145">
        <f t="shared" si="0"/>
        <v>6</v>
      </c>
      <c r="F28" s="26">
        <f t="shared" si="1"/>
        <v>9501</v>
      </c>
      <c r="G28" s="53"/>
      <c r="H28" s="53"/>
      <c r="I28" s="53"/>
      <c r="J28" s="53"/>
      <c r="K28" s="53"/>
      <c r="L28" s="53"/>
      <c r="M28" s="53"/>
      <c r="N28" s="53"/>
      <c r="O28" s="56"/>
    </row>
    <row r="29" spans="1:18">
      <c r="A29" s="55"/>
      <c r="B29" s="26">
        <v>0</v>
      </c>
      <c r="C29" s="50"/>
      <c r="D29" s="75"/>
      <c r="E29" s="145">
        <f t="shared" si="0"/>
        <v>0</v>
      </c>
      <c r="F29" s="26">
        <f t="shared" si="1"/>
        <v>0</v>
      </c>
      <c r="G29" s="53"/>
      <c r="H29" s="53"/>
      <c r="I29" s="53"/>
      <c r="J29" s="53"/>
      <c r="K29" s="53"/>
      <c r="L29" s="53"/>
      <c r="M29" s="53"/>
      <c r="N29" s="53"/>
      <c r="O29" s="56"/>
    </row>
    <row r="30" spans="1:18">
      <c r="A30" s="55" t="s">
        <v>15</v>
      </c>
      <c r="B30" s="26">
        <v>20996</v>
      </c>
      <c r="C30" s="50">
        <f>[1]BakrBerry!$P$45</f>
        <v>1219</v>
      </c>
      <c r="D30" s="75">
        <f>[1]BakrBerry!$P$46</f>
        <v>661</v>
      </c>
      <c r="E30" s="145">
        <f t="shared" si="0"/>
        <v>558</v>
      </c>
      <c r="F30" s="26">
        <f t="shared" si="1"/>
        <v>21554</v>
      </c>
      <c r="G30" s="53"/>
      <c r="H30" s="53"/>
      <c r="I30" s="53"/>
      <c r="J30" s="53"/>
      <c r="K30" s="53"/>
      <c r="L30" s="53"/>
      <c r="M30" s="53"/>
      <c r="N30" s="53"/>
      <c r="O30" s="56"/>
    </row>
    <row r="31" spans="1:18">
      <c r="A31" s="55"/>
      <c r="B31" s="26">
        <v>0</v>
      </c>
      <c r="C31" s="50"/>
      <c r="D31" s="75"/>
      <c r="E31" s="145">
        <f t="shared" si="0"/>
        <v>0</v>
      </c>
      <c r="F31" s="26">
        <f t="shared" si="1"/>
        <v>0</v>
      </c>
      <c r="G31" s="53"/>
      <c r="H31" s="53"/>
      <c r="I31" s="53"/>
      <c r="J31" s="53"/>
      <c r="K31" s="53"/>
      <c r="L31" s="53"/>
      <c r="M31" s="53"/>
      <c r="N31" s="53"/>
      <c r="O31" s="56"/>
    </row>
    <row r="32" spans="1:18">
      <c r="A32" s="55" t="s">
        <v>14</v>
      </c>
      <c r="B32" s="26">
        <v>1822</v>
      </c>
      <c r="C32" s="50">
        <f>[1]BakrBerry!$P$49</f>
        <v>39</v>
      </c>
      <c r="D32" s="75">
        <f>[1]BakrBerry!$P$50</f>
        <v>0</v>
      </c>
      <c r="E32" s="145">
        <f t="shared" si="0"/>
        <v>39</v>
      </c>
      <c r="F32" s="26">
        <f t="shared" si="1"/>
        <v>1861</v>
      </c>
      <c r="G32" s="53"/>
      <c r="H32" s="53"/>
      <c r="I32" s="53"/>
      <c r="J32" s="53"/>
      <c r="K32" s="53"/>
      <c r="L32" s="53"/>
      <c r="M32" s="53"/>
      <c r="N32" s="53"/>
      <c r="O32" s="56"/>
    </row>
    <row r="33" spans="1:16">
      <c r="A33" s="55"/>
      <c r="B33" s="26">
        <v>0</v>
      </c>
      <c r="C33" s="50"/>
      <c r="D33" s="75"/>
      <c r="E33" s="145">
        <f t="shared" si="0"/>
        <v>0</v>
      </c>
      <c r="F33" s="26">
        <f t="shared" si="1"/>
        <v>0</v>
      </c>
      <c r="G33" s="53"/>
      <c r="H33" s="53"/>
      <c r="I33" s="53"/>
      <c r="J33" s="53"/>
      <c r="K33" s="53"/>
      <c r="L33" s="53"/>
      <c r="M33" s="53"/>
      <c r="N33" s="60"/>
      <c r="O33" s="56"/>
    </row>
    <row r="34" spans="1:16">
      <c r="A34" s="55" t="s">
        <v>13</v>
      </c>
      <c r="B34" s="26">
        <v>5358</v>
      </c>
      <c r="C34" s="50">
        <f>[1]BakrBerry!$P$53</f>
        <v>39</v>
      </c>
      <c r="D34" s="75">
        <f>[1]BakrBerry!$P$54</f>
        <v>2</v>
      </c>
      <c r="E34" s="145">
        <f t="shared" si="0"/>
        <v>37</v>
      </c>
      <c r="F34" s="26">
        <f t="shared" si="1"/>
        <v>5395</v>
      </c>
      <c r="G34" s="53"/>
      <c r="H34" s="53"/>
      <c r="I34" s="53"/>
      <c r="J34" s="53"/>
      <c r="K34" s="53"/>
      <c r="L34" s="53"/>
      <c r="M34" s="53"/>
      <c r="N34" s="53"/>
      <c r="O34" s="56"/>
    </row>
    <row r="35" spans="1:16">
      <c r="A35" s="55"/>
      <c r="B35" s="26">
        <v>0</v>
      </c>
      <c r="C35" s="50"/>
      <c r="D35" s="75"/>
      <c r="E35" s="145">
        <f t="shared" si="0"/>
        <v>0</v>
      </c>
      <c r="F35" s="26">
        <f t="shared" si="1"/>
        <v>0</v>
      </c>
      <c r="G35" s="53"/>
      <c r="H35" s="53"/>
      <c r="I35" s="53"/>
      <c r="J35" s="53"/>
      <c r="K35" s="53"/>
      <c r="L35" s="53"/>
      <c r="M35" s="53"/>
      <c r="N35" s="53"/>
      <c r="O35" s="56"/>
    </row>
    <row r="36" spans="1:16">
      <c r="A36" s="55" t="s">
        <v>50</v>
      </c>
      <c r="B36" s="26">
        <v>217</v>
      </c>
      <c r="C36" s="50">
        <f>[1]BakrBerry!$P$57</f>
        <v>8</v>
      </c>
      <c r="D36" s="75">
        <f>[1]BakrBerry!$P$58</f>
        <v>0</v>
      </c>
      <c r="E36" s="145">
        <f t="shared" si="0"/>
        <v>8</v>
      </c>
      <c r="F36" s="26">
        <f t="shared" si="1"/>
        <v>225</v>
      </c>
      <c r="G36" s="53"/>
      <c r="H36" s="53"/>
      <c r="I36" s="53"/>
      <c r="J36" s="53"/>
      <c r="K36" s="53"/>
      <c r="L36" s="53"/>
      <c r="M36" s="53"/>
      <c r="N36" s="53"/>
      <c r="O36" s="56"/>
    </row>
    <row r="37" spans="1:16">
      <c r="A37" s="55"/>
      <c r="B37" s="26">
        <v>0</v>
      </c>
      <c r="C37" s="50"/>
      <c r="D37" s="75"/>
      <c r="E37" s="145">
        <f t="shared" si="0"/>
        <v>0</v>
      </c>
      <c r="F37" s="26">
        <f t="shared" si="1"/>
        <v>0</v>
      </c>
      <c r="G37" s="53"/>
      <c r="H37" s="53"/>
      <c r="I37" s="53"/>
      <c r="J37" s="53"/>
      <c r="K37" s="53"/>
      <c r="L37" s="53"/>
      <c r="M37" s="53"/>
      <c r="N37" s="53"/>
      <c r="O37" s="56"/>
    </row>
    <row r="38" spans="1:16">
      <c r="A38" s="55" t="s">
        <v>6</v>
      </c>
      <c r="B38" s="26">
        <v>22424</v>
      </c>
      <c r="C38" s="50">
        <f>[1]BakrBerry!$P$61</f>
        <v>0</v>
      </c>
      <c r="D38" s="75">
        <f>[1]BakrBerry!$P$62</f>
        <v>0</v>
      </c>
      <c r="E38" s="145">
        <f t="shared" si="0"/>
        <v>0</v>
      </c>
      <c r="F38" s="26">
        <f t="shared" si="1"/>
        <v>22424</v>
      </c>
      <c r="G38" s="53"/>
      <c r="H38" s="53"/>
      <c r="I38" s="53"/>
      <c r="J38" s="53"/>
      <c r="K38" s="53"/>
      <c r="L38" s="53"/>
      <c r="M38" s="53"/>
      <c r="N38" s="53"/>
      <c r="O38" s="56"/>
    </row>
    <row r="39" spans="1:16">
      <c r="A39" s="55"/>
      <c r="B39" s="26">
        <v>0</v>
      </c>
      <c r="C39" s="50"/>
      <c r="D39" s="75"/>
      <c r="E39" s="145">
        <f t="shared" si="0"/>
        <v>0</v>
      </c>
      <c r="F39" s="26">
        <f t="shared" si="1"/>
        <v>0</v>
      </c>
      <c r="G39" s="53"/>
      <c r="H39" s="53"/>
      <c r="I39" s="53"/>
      <c r="J39" s="53"/>
      <c r="K39" s="53"/>
      <c r="L39" s="53"/>
      <c r="M39" s="53"/>
      <c r="N39" s="53"/>
      <c r="O39" s="56"/>
    </row>
    <row r="40" spans="1:16">
      <c r="A40" s="55" t="s">
        <v>51</v>
      </c>
      <c r="B40" s="26">
        <v>193510</v>
      </c>
      <c r="C40" s="50">
        <f>[1]BakrBerry!$P$65</f>
        <v>118</v>
      </c>
      <c r="D40" s="75">
        <f>[1]BakrBerry!$P$66</f>
        <v>0</v>
      </c>
      <c r="E40" s="145">
        <f t="shared" si="0"/>
        <v>118</v>
      </c>
      <c r="F40" s="26">
        <f t="shared" si="1"/>
        <v>193628</v>
      </c>
      <c r="G40" s="53"/>
      <c r="H40" s="53"/>
      <c r="I40" s="53"/>
      <c r="J40" s="53"/>
      <c r="K40" s="53"/>
      <c r="L40" s="53"/>
      <c r="M40" s="53"/>
      <c r="N40" s="53"/>
      <c r="O40" s="56"/>
    </row>
    <row r="41" spans="1:16">
      <c r="A41" s="55"/>
      <c r="B41" s="26">
        <v>0</v>
      </c>
      <c r="C41" s="50"/>
      <c r="D41" s="75"/>
      <c r="E41" s="145">
        <f t="shared" si="0"/>
        <v>0</v>
      </c>
      <c r="F41" s="26">
        <f t="shared" si="1"/>
        <v>0</v>
      </c>
      <c r="G41" s="53"/>
      <c r="H41" s="53"/>
      <c r="I41" s="53"/>
      <c r="J41" s="53"/>
      <c r="K41" s="53"/>
      <c r="L41" s="53"/>
      <c r="M41" s="53"/>
      <c r="N41" s="53"/>
      <c r="O41" s="56"/>
    </row>
    <row r="42" spans="1:16">
      <c r="A42" s="55" t="s">
        <v>17</v>
      </c>
      <c r="B42" s="26">
        <v>0</v>
      </c>
      <c r="C42" s="50">
        <f>[1]BakrBerry!$P$69</f>
        <v>0</v>
      </c>
      <c r="D42" s="81">
        <f>[1]BakrBerry!$P$70</f>
        <v>0</v>
      </c>
      <c r="E42" s="145">
        <f t="shared" si="0"/>
        <v>0</v>
      </c>
      <c r="F42" s="26">
        <f t="shared" si="1"/>
        <v>0</v>
      </c>
      <c r="G42" s="53"/>
      <c r="H42" s="53"/>
      <c r="I42" s="53"/>
      <c r="J42" s="53"/>
      <c r="K42" s="53"/>
      <c r="L42" s="53"/>
      <c r="M42" s="53"/>
      <c r="N42" s="53"/>
      <c r="O42" s="56"/>
    </row>
    <row r="43" spans="1:16">
      <c r="A43" s="55"/>
      <c r="B43" s="26">
        <v>0</v>
      </c>
      <c r="C43" s="50"/>
      <c r="D43" s="75"/>
      <c r="E43" s="145">
        <f t="shared" si="0"/>
        <v>0</v>
      </c>
      <c r="F43" s="26">
        <f t="shared" si="1"/>
        <v>0</v>
      </c>
      <c r="G43" s="53"/>
      <c r="H43" s="53"/>
      <c r="I43" s="53"/>
      <c r="J43" s="53"/>
      <c r="K43" s="53"/>
      <c r="L43" s="53"/>
      <c r="M43" s="53"/>
      <c r="N43" s="53"/>
      <c r="O43" s="56"/>
    </row>
    <row r="44" spans="1:16">
      <c r="A44" s="55" t="s">
        <v>18</v>
      </c>
      <c r="B44" s="26">
        <v>0</v>
      </c>
      <c r="C44" s="50">
        <f>[1]BakrBerry!$P$73</f>
        <v>0</v>
      </c>
      <c r="D44" s="75">
        <f>[1]BakrBerry!$P$74</f>
        <v>0</v>
      </c>
      <c r="E44" s="145">
        <f t="shared" si="0"/>
        <v>0</v>
      </c>
      <c r="F44" s="26">
        <f t="shared" si="1"/>
        <v>0</v>
      </c>
      <c r="G44" s="53"/>
      <c r="H44" s="53"/>
      <c r="I44" s="53"/>
      <c r="J44" s="53"/>
      <c r="K44" s="53"/>
      <c r="L44" s="53"/>
      <c r="M44" s="53"/>
      <c r="N44" s="53"/>
      <c r="O44" s="56"/>
    </row>
    <row r="45" spans="1:16" s="61" customFormat="1">
      <c r="A45" s="55"/>
      <c r="B45" s="26">
        <v>0</v>
      </c>
      <c r="C45" s="50"/>
      <c r="D45" s="75"/>
      <c r="E45" s="145">
        <f t="shared" si="0"/>
        <v>0</v>
      </c>
      <c r="F45" s="26">
        <f t="shared" si="1"/>
        <v>0</v>
      </c>
      <c r="O45" s="56"/>
    </row>
    <row r="46" spans="1:16" s="7" customFormat="1">
      <c r="A46" s="141" t="s">
        <v>63</v>
      </c>
      <c r="C46" s="15">
        <f>[1]BakrBerry!$P$77</f>
        <v>39</v>
      </c>
      <c r="D46" s="15">
        <f>[1]BakrBerry!$P$78</f>
        <v>0</v>
      </c>
      <c r="E46" s="145">
        <f t="shared" si="0"/>
        <v>39</v>
      </c>
      <c r="F46" s="26">
        <f t="shared" si="1"/>
        <v>39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 s="7" customFormat="1">
      <c r="A47" s="6"/>
      <c r="C47" s="12"/>
      <c r="D47" s="15"/>
      <c r="E47" s="145">
        <f t="shared" si="0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7" customFormat="1">
      <c r="A48" s="7" t="s">
        <v>64</v>
      </c>
      <c r="C48" s="15">
        <f>[1]BakrBerry!$P$81</f>
        <v>25</v>
      </c>
      <c r="D48" s="15">
        <f>[1]BakrBerry!$P$82</f>
        <v>0</v>
      </c>
      <c r="E48" s="145">
        <f t="shared" si="0"/>
        <v>25</v>
      </c>
      <c r="F48" s="26">
        <f t="shared" si="1"/>
        <v>25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C49" s="12"/>
      <c r="D49" s="15"/>
      <c r="E49" s="145">
        <f t="shared" si="0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s="61" customFormat="1">
      <c r="A50" s="55" t="s">
        <v>4</v>
      </c>
      <c r="B50" s="26">
        <v>0</v>
      </c>
      <c r="C50" s="50">
        <f>[1]BakrBerry!$P$85</f>
        <v>0</v>
      </c>
      <c r="D50" s="75">
        <f>[1]BakrBerry!$P$86</f>
        <v>0</v>
      </c>
      <c r="E50" s="145">
        <f t="shared" si="0"/>
        <v>0</v>
      </c>
      <c r="F50" s="26">
        <f t="shared" si="1"/>
        <v>0</v>
      </c>
      <c r="O50" s="56"/>
    </row>
    <row r="51" spans="1:16" s="61" customFormat="1">
      <c r="A51" s="62"/>
      <c r="B51" s="26">
        <v>0</v>
      </c>
      <c r="C51" s="50"/>
      <c r="D51" s="75"/>
      <c r="E51" s="145">
        <f t="shared" si="0"/>
        <v>0</v>
      </c>
      <c r="F51" s="26">
        <f t="shared" si="1"/>
        <v>0</v>
      </c>
      <c r="G51" s="63"/>
      <c r="H51" s="63"/>
      <c r="I51" s="63"/>
      <c r="J51" s="63"/>
      <c r="K51" s="63"/>
      <c r="L51" s="63"/>
      <c r="M51" s="63"/>
      <c r="N51" s="63"/>
      <c r="O51" s="63"/>
    </row>
    <row r="52" spans="1:16" s="61" customFormat="1">
      <c r="A52" s="62" t="s">
        <v>45</v>
      </c>
      <c r="B52" s="26">
        <v>253821</v>
      </c>
      <c r="C52" s="50">
        <f>SUM(C28:C50)</f>
        <v>1493</v>
      </c>
      <c r="D52" s="79">
        <f>SUM(D28:D50)</f>
        <v>663</v>
      </c>
      <c r="E52" s="145">
        <f t="shared" si="0"/>
        <v>830</v>
      </c>
      <c r="F52" s="26">
        <f t="shared" si="1"/>
        <v>254651</v>
      </c>
      <c r="G52" s="63"/>
      <c r="H52" s="63"/>
      <c r="I52" s="63"/>
      <c r="J52" s="63"/>
      <c r="K52" s="63"/>
      <c r="L52" s="63"/>
      <c r="M52" s="63"/>
      <c r="N52" s="63"/>
      <c r="O52" s="63"/>
    </row>
    <row r="53" spans="1:16" s="61" customFormat="1">
      <c r="B53" s="26">
        <v>0</v>
      </c>
      <c r="C53" s="29"/>
      <c r="D53" s="75"/>
      <c r="E53" s="145"/>
      <c r="F53" s="26">
        <f t="shared" si="1"/>
        <v>0</v>
      </c>
      <c r="G53" s="63"/>
      <c r="H53" s="63"/>
      <c r="I53" s="63"/>
      <c r="J53" s="63"/>
      <c r="K53" s="63"/>
      <c r="L53" s="63"/>
      <c r="M53" s="63"/>
      <c r="N53" s="63"/>
      <c r="O53" s="63"/>
    </row>
    <row r="54" spans="1:16" s="61" customFormat="1">
      <c r="A54" s="61" t="s">
        <v>23</v>
      </c>
      <c r="B54" s="74">
        <v>1879665</v>
      </c>
      <c r="C54" s="29">
        <f>C14</f>
        <v>26574</v>
      </c>
      <c r="D54" s="101">
        <f>D14</f>
        <v>13422</v>
      </c>
      <c r="E54" s="146">
        <f>C54-D54</f>
        <v>13152</v>
      </c>
      <c r="F54" s="26">
        <f t="shared" si="1"/>
        <v>1892817</v>
      </c>
      <c r="G54" s="63"/>
      <c r="H54" s="63"/>
      <c r="I54" s="63"/>
      <c r="J54" s="63"/>
      <c r="K54" s="63"/>
      <c r="L54" s="63"/>
      <c r="M54" s="63"/>
      <c r="N54" s="63"/>
      <c r="O54" s="63"/>
    </row>
    <row r="55" spans="1:16" s="61" customFormat="1">
      <c r="A55" s="7" t="s">
        <v>58</v>
      </c>
      <c r="B55" s="74">
        <v>577760</v>
      </c>
      <c r="C55" s="29">
        <f>C25</f>
        <v>158</v>
      </c>
      <c r="D55" s="101">
        <f>D25</f>
        <v>30780</v>
      </c>
      <c r="E55" s="146">
        <f t="shared" ref="E55:E57" si="2">C55-D55</f>
        <v>-30622</v>
      </c>
      <c r="F55" s="26">
        <f t="shared" si="1"/>
        <v>547138</v>
      </c>
      <c r="G55" s="63"/>
      <c r="H55" s="63"/>
      <c r="I55" s="74"/>
      <c r="J55" s="63"/>
      <c r="K55" s="63"/>
      <c r="L55" s="63"/>
      <c r="M55" s="63"/>
      <c r="N55" s="63"/>
      <c r="O55" s="63"/>
    </row>
    <row r="56" spans="1:16" s="61" customFormat="1">
      <c r="A56" s="7" t="s">
        <v>59</v>
      </c>
      <c r="B56" s="74">
        <v>253821</v>
      </c>
      <c r="C56" s="29">
        <f>C52</f>
        <v>1493</v>
      </c>
      <c r="D56" s="101">
        <f>D52</f>
        <v>663</v>
      </c>
      <c r="E56" s="146">
        <f t="shared" si="2"/>
        <v>830</v>
      </c>
      <c r="F56" s="26">
        <f t="shared" si="1"/>
        <v>254651</v>
      </c>
      <c r="G56" s="136"/>
      <c r="H56" s="63"/>
      <c r="I56" s="74"/>
      <c r="J56" s="63"/>
      <c r="K56" s="63"/>
      <c r="L56" s="63"/>
      <c r="M56" s="63"/>
      <c r="N56" s="63"/>
      <c r="O56" s="63"/>
    </row>
    <row r="57" spans="1:16" s="61" customFormat="1">
      <c r="A57" s="64" t="s">
        <v>3</v>
      </c>
      <c r="B57" s="74">
        <f>SUM(B54:B56)</f>
        <v>2711246</v>
      </c>
      <c r="C57" s="29">
        <f t="shared" ref="C57:D57" si="3">SUM(C54:C56)</f>
        <v>28225</v>
      </c>
      <c r="D57" s="101">
        <f t="shared" si="3"/>
        <v>44865</v>
      </c>
      <c r="E57" s="146">
        <f t="shared" si="2"/>
        <v>-16640</v>
      </c>
      <c r="F57" s="26">
        <f t="shared" si="1"/>
        <v>2694606</v>
      </c>
      <c r="G57" s="63"/>
      <c r="H57" s="63"/>
      <c r="I57" s="74"/>
      <c r="J57" s="63"/>
      <c r="K57" s="63"/>
      <c r="L57" s="63"/>
      <c r="M57" s="63"/>
      <c r="N57" s="63"/>
      <c r="O57" s="63"/>
    </row>
    <row r="58" spans="1:16" ht="13.7" customHeight="1">
      <c r="A58" s="64"/>
      <c r="B58" s="26">
        <v>0</v>
      </c>
      <c r="C58" s="29"/>
      <c r="D58" s="75"/>
      <c r="E58" s="145"/>
      <c r="F58" s="26">
        <f t="shared" si="1"/>
        <v>0</v>
      </c>
      <c r="G58" s="65"/>
      <c r="H58" s="65"/>
      <c r="I58" s="74"/>
      <c r="J58" s="65"/>
      <c r="K58" s="65"/>
      <c r="L58" s="65"/>
      <c r="M58" s="65"/>
      <c r="N58" s="65"/>
      <c r="O58" s="65"/>
    </row>
    <row r="59" spans="1:16" s="61" customFormat="1">
      <c r="A59" s="66" t="s">
        <v>30</v>
      </c>
      <c r="B59" s="26">
        <v>0</v>
      </c>
      <c r="C59" s="74"/>
      <c r="D59" s="75"/>
      <c r="E59" s="145"/>
      <c r="F59" s="26">
        <f t="shared" si="1"/>
        <v>0</v>
      </c>
      <c r="O59" s="51"/>
    </row>
    <row r="60" spans="1:16">
      <c r="A60" s="67" t="s">
        <v>31</v>
      </c>
      <c r="B60" s="26">
        <v>8341</v>
      </c>
      <c r="C60" s="74">
        <v>17</v>
      </c>
      <c r="D60" s="75">
        <v>211</v>
      </c>
      <c r="E60" s="145">
        <f>C60-D60</f>
        <v>-194</v>
      </c>
      <c r="F60" s="26">
        <f>B60+E60</f>
        <v>8147</v>
      </c>
      <c r="G60" s="53"/>
      <c r="H60" s="53"/>
      <c r="I60" s="53"/>
      <c r="J60" s="53"/>
      <c r="K60" s="53"/>
      <c r="L60" s="53"/>
      <c r="M60" s="53"/>
      <c r="N60" s="53"/>
    </row>
    <row r="61" spans="1:16">
      <c r="A61" s="67" t="s">
        <v>32</v>
      </c>
      <c r="B61" s="26">
        <v>622</v>
      </c>
      <c r="C61" s="77">
        <v>0</v>
      </c>
      <c r="D61" s="75">
        <v>7</v>
      </c>
      <c r="E61" s="145">
        <f t="shared" ref="E61:E63" si="4">C61-D61</f>
        <v>-7</v>
      </c>
      <c r="F61" s="26">
        <f>B61+E61</f>
        <v>615</v>
      </c>
    </row>
    <row r="62" spans="1:16">
      <c r="A62" s="83" t="s">
        <v>46</v>
      </c>
      <c r="B62" s="26">
        <v>26676</v>
      </c>
      <c r="C62" s="77">
        <v>1437</v>
      </c>
      <c r="D62" s="75"/>
      <c r="E62" s="145">
        <v>1437</v>
      </c>
      <c r="F62" s="26">
        <f t="shared" si="1"/>
        <v>28113</v>
      </c>
      <c r="G62" s="53"/>
      <c r="H62" s="53"/>
      <c r="I62" s="53"/>
      <c r="J62" s="53"/>
      <c r="K62" s="53"/>
      <c r="L62" s="53"/>
      <c r="M62" s="53"/>
      <c r="N62" s="53"/>
    </row>
    <row r="63" spans="1:16">
      <c r="A63" s="83" t="s">
        <v>47</v>
      </c>
      <c r="B63" s="26">
        <v>66</v>
      </c>
      <c r="C63" s="77">
        <v>0</v>
      </c>
      <c r="D63" s="75">
        <v>3</v>
      </c>
      <c r="E63" s="145">
        <f t="shared" si="4"/>
        <v>-3</v>
      </c>
      <c r="F63" s="26">
        <f t="shared" si="1"/>
        <v>63</v>
      </c>
      <c r="G63" s="53"/>
      <c r="H63" s="53"/>
      <c r="I63" s="53"/>
      <c r="J63" s="53"/>
      <c r="K63" s="53"/>
      <c r="L63" s="53"/>
      <c r="M63" s="53"/>
      <c r="N63" s="53"/>
    </row>
    <row r="64" spans="1:16">
      <c r="A64" s="67" t="s">
        <v>3</v>
      </c>
      <c r="B64" s="26">
        <f>SUM(B60:B63)</f>
        <v>35705</v>
      </c>
      <c r="C64" s="77">
        <f>SUM(C60:C63)</f>
        <v>1454</v>
      </c>
      <c r="D64" s="77">
        <f t="shared" ref="D64:E64" si="5">SUM(D60:D63)</f>
        <v>221</v>
      </c>
      <c r="E64" s="77">
        <f t="shared" si="5"/>
        <v>1233</v>
      </c>
      <c r="F64" s="26">
        <f>B64+E64</f>
        <v>36938</v>
      </c>
      <c r="H64" s="51">
        <f>F57+F64</f>
        <v>2731544</v>
      </c>
    </row>
    <row r="65" spans="2:6">
      <c r="B65" s="26"/>
      <c r="F65" s="26"/>
    </row>
    <row r="66" spans="2:6">
      <c r="B66" s="26"/>
      <c r="F66" s="26"/>
    </row>
    <row r="67" spans="2:6">
      <c r="B67" s="26"/>
      <c r="F67" s="26"/>
    </row>
    <row r="68" spans="2:6">
      <c r="B68" s="26"/>
      <c r="F68" s="26"/>
    </row>
    <row r="69" spans="2:6">
      <c r="B69" s="26"/>
      <c r="F69" s="26"/>
    </row>
    <row r="70" spans="2:6">
      <c r="B70" s="26"/>
      <c r="F70" s="26"/>
    </row>
    <row r="71" spans="2:6">
      <c r="B71" s="26"/>
      <c r="F71" s="26"/>
    </row>
    <row r="72" spans="2:6">
      <c r="B72" s="26"/>
      <c r="F72" s="26"/>
    </row>
    <row r="73" spans="2:6">
      <c r="B73" s="26"/>
      <c r="F73" s="26"/>
    </row>
    <row r="74" spans="2:6">
      <c r="B74" s="26"/>
      <c r="F74" s="26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17" right="0.18" top="0.82" bottom="0.65" header="0.5" footer="0.16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3" type="noConversion"/>
  <printOptions horizontalCentered="1" gridLines="1"/>
  <pageMargins left="0.17" right="0.18" top="0.82" bottom="0.65" header="0.5" footer="0.16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2"/>
  <sheetViews>
    <sheetView showZeros="0" zoomScaleNormal="100" workbookViewId="0">
      <pane xSplit="1" ySplit="2" topLeftCell="B46" activePane="bottomRight" state="frozen"/>
      <selection pane="topRight" activeCell="B1" sqref="B1"/>
      <selection pane="bottomLeft" activeCell="A3" sqref="A3"/>
      <selection pane="bottomRight" activeCell="B54" sqref="B54"/>
    </sheetView>
  </sheetViews>
  <sheetFormatPr defaultColWidth="9.140625" defaultRowHeight="12.75"/>
  <cols>
    <col min="1" max="1" width="30.28515625" style="34" bestFit="1" customWidth="1"/>
    <col min="2" max="2" width="12.85546875" style="34" customWidth="1"/>
    <col min="3" max="3" width="8" style="77" bestFit="1" customWidth="1"/>
    <col min="4" max="4" width="11.140625" style="78" bestFit="1" customWidth="1"/>
    <col min="5" max="5" width="8.28515625" style="147" bestFit="1" customWidth="1"/>
    <col min="6" max="6" width="12.42578125" style="3" customWidth="1"/>
    <col min="7" max="16384" width="9.140625" style="34"/>
  </cols>
  <sheetData>
    <row r="1" spans="1:16" s="35" customFormat="1">
      <c r="A1" s="2" t="s">
        <v>20</v>
      </c>
      <c r="B1" s="25" t="s">
        <v>26</v>
      </c>
      <c r="C1" s="68" t="s">
        <v>27</v>
      </c>
      <c r="D1" s="69" t="s">
        <v>28</v>
      </c>
      <c r="E1" s="142" t="s">
        <v>40</v>
      </c>
      <c r="F1" s="28" t="s">
        <v>26</v>
      </c>
    </row>
    <row r="2" spans="1:16" s="3" customFormat="1">
      <c r="A2" s="2"/>
      <c r="B2" s="139" t="s">
        <v>60</v>
      </c>
      <c r="C2" s="71" t="s">
        <v>62</v>
      </c>
      <c r="D2" s="133" t="s">
        <v>62</v>
      </c>
      <c r="E2" s="143" t="s">
        <v>62</v>
      </c>
      <c r="F2" s="71" t="s">
        <v>62</v>
      </c>
    </row>
    <row r="3" spans="1:16" s="3" customFormat="1">
      <c r="A3" s="2" t="s">
        <v>12</v>
      </c>
      <c r="B3" s="4"/>
      <c r="C3" s="72"/>
      <c r="D3" s="73"/>
      <c r="E3" s="144"/>
      <c r="F3" s="27"/>
    </row>
    <row r="4" spans="1:16">
      <c r="A4" s="48" t="s">
        <v>0</v>
      </c>
      <c r="B4" s="5"/>
      <c r="C4" s="74">
        <f>[1]Cook!$P$4</f>
        <v>402</v>
      </c>
      <c r="D4" s="75">
        <f>[1]Cook!$P$5</f>
        <v>24</v>
      </c>
      <c r="E4" s="145">
        <f>C4-D4</f>
        <v>378</v>
      </c>
      <c r="F4" s="26"/>
    </row>
    <row r="5" spans="1:16">
      <c r="A5" s="48"/>
      <c r="B5" s="5">
        <v>0</v>
      </c>
      <c r="C5" s="74"/>
      <c r="D5" s="75"/>
      <c r="E5" s="145">
        <f t="shared" ref="E5:E52" si="0">C5-D5</f>
        <v>0</v>
      </c>
      <c r="F5" s="26"/>
    </row>
    <row r="6" spans="1:16">
      <c r="A6" s="48" t="s">
        <v>2</v>
      </c>
      <c r="B6" s="5"/>
      <c r="C6" s="74">
        <f>[1]Cook!$P$7+[1]Cook!$P$8</f>
        <v>289</v>
      </c>
      <c r="D6" s="75">
        <f>[1]Cook!$P$10+[1]Cook!$P$11+[1]Cook!$P$12</f>
        <v>177</v>
      </c>
      <c r="E6" s="145">
        <f t="shared" si="0"/>
        <v>112</v>
      </c>
      <c r="F6" s="26"/>
    </row>
    <row r="7" spans="1:16">
      <c r="A7" s="48"/>
      <c r="B7" s="5">
        <v>0</v>
      </c>
      <c r="C7" s="74"/>
      <c r="D7" s="75"/>
      <c r="E7" s="145">
        <f t="shared" si="0"/>
        <v>0</v>
      </c>
      <c r="F7" s="26"/>
    </row>
    <row r="8" spans="1:16">
      <c r="A8" s="48" t="s">
        <v>11</v>
      </c>
      <c r="B8" s="5"/>
      <c r="C8" s="74">
        <f>[1]Cook!$P$14</f>
        <v>0</v>
      </c>
      <c r="D8" s="75">
        <f>[1]Cook!$P$15</f>
        <v>0</v>
      </c>
      <c r="E8" s="145">
        <f t="shared" si="0"/>
        <v>0</v>
      </c>
      <c r="F8" s="26"/>
    </row>
    <row r="9" spans="1:16">
      <c r="A9" s="48"/>
      <c r="B9" s="5"/>
      <c r="C9" s="74"/>
      <c r="D9" s="75"/>
      <c r="E9" s="145">
        <f t="shared" si="0"/>
        <v>0</v>
      </c>
      <c r="F9" s="26"/>
    </row>
    <row r="10" spans="1:16" s="51" customFormat="1">
      <c r="A10" s="48" t="s">
        <v>53</v>
      </c>
      <c r="B10" s="74"/>
      <c r="C10" s="74">
        <f>[1]Cook!$P$17</f>
        <v>0</v>
      </c>
      <c r="D10" s="75">
        <f>[1]Cook!$P$18</f>
        <v>0</v>
      </c>
      <c r="E10" s="145">
        <f t="shared" si="0"/>
        <v>0</v>
      </c>
      <c r="F10" s="26"/>
      <c r="G10" s="57"/>
      <c r="H10" s="57"/>
      <c r="I10" s="57"/>
      <c r="J10" s="57"/>
      <c r="K10" s="57"/>
      <c r="L10" s="57"/>
      <c r="M10" s="57"/>
      <c r="N10" s="53"/>
      <c r="O10" s="56"/>
      <c r="P10" s="54"/>
    </row>
    <row r="11" spans="1:16" s="51" customFormat="1">
      <c r="A11" s="1"/>
      <c r="B11" s="74"/>
      <c r="C11" s="74"/>
      <c r="D11" s="75"/>
      <c r="E11" s="145">
        <f t="shared" si="0"/>
        <v>0</v>
      </c>
      <c r="F11" s="26"/>
      <c r="G11" s="57"/>
      <c r="H11" s="57"/>
      <c r="I11" s="57"/>
      <c r="J11" s="57"/>
      <c r="K11" s="57"/>
      <c r="L11" s="57"/>
      <c r="M11" s="57"/>
      <c r="N11" s="53"/>
      <c r="O11" s="56"/>
      <c r="P11" s="54"/>
    </row>
    <row r="12" spans="1:16" s="51" customFormat="1">
      <c r="A12" s="48" t="s">
        <v>54</v>
      </c>
      <c r="B12" s="74"/>
      <c r="C12" s="74">
        <f>[1]Cook!$P$20</f>
        <v>0</v>
      </c>
      <c r="D12" s="75">
        <f>[1]Cook!$P$21</f>
        <v>603</v>
      </c>
      <c r="E12" s="145">
        <f t="shared" si="0"/>
        <v>-603</v>
      </c>
      <c r="F12" s="26"/>
      <c r="G12" s="57"/>
      <c r="H12" s="57"/>
      <c r="I12" s="57"/>
      <c r="J12" s="57"/>
      <c r="K12" s="57"/>
      <c r="L12" s="57"/>
      <c r="M12" s="57"/>
      <c r="N12" s="53"/>
      <c r="O12" s="56"/>
      <c r="P12" s="54"/>
    </row>
    <row r="13" spans="1:16">
      <c r="A13" s="1"/>
      <c r="B13" s="5">
        <v>0</v>
      </c>
      <c r="C13" s="74"/>
      <c r="D13" s="75"/>
      <c r="E13" s="145">
        <f t="shared" si="0"/>
        <v>0</v>
      </c>
      <c r="F13" s="26"/>
    </row>
    <row r="14" spans="1:16">
      <c r="A14" s="1" t="s">
        <v>43</v>
      </c>
      <c r="B14" s="5">
        <v>42624</v>
      </c>
      <c r="C14" s="74">
        <f>SUM(C4:C12)</f>
        <v>691</v>
      </c>
      <c r="D14" s="75">
        <f>SUM(D4:D12)</f>
        <v>804</v>
      </c>
      <c r="E14" s="145">
        <f t="shared" si="0"/>
        <v>-113</v>
      </c>
      <c r="F14" s="26">
        <f>B14+E14</f>
        <v>42511</v>
      </c>
    </row>
    <row r="15" spans="1:16">
      <c r="A15" s="1"/>
      <c r="B15" s="5">
        <v>0</v>
      </c>
      <c r="C15" s="74"/>
      <c r="D15" s="75"/>
      <c r="E15" s="145">
        <f t="shared" si="0"/>
        <v>0</v>
      </c>
      <c r="F15" s="26">
        <f t="shared" ref="F15:F63" si="1">B15+E15</f>
        <v>0</v>
      </c>
    </row>
    <row r="16" spans="1:16">
      <c r="A16" s="2" t="s">
        <v>1</v>
      </c>
      <c r="B16" s="5">
        <v>0</v>
      </c>
      <c r="C16" s="74"/>
      <c r="D16" s="75"/>
      <c r="E16" s="145">
        <f t="shared" si="0"/>
        <v>0</v>
      </c>
      <c r="F16" s="26">
        <f t="shared" si="1"/>
        <v>0</v>
      </c>
    </row>
    <row r="17" spans="1:6">
      <c r="A17" s="48" t="s">
        <v>24</v>
      </c>
      <c r="B17" s="5">
        <v>0</v>
      </c>
      <c r="C17" s="74">
        <f>[1]Cook!$P$27</f>
        <v>0</v>
      </c>
      <c r="D17" s="75">
        <f>[1]Cook!$P$28</f>
        <v>0</v>
      </c>
      <c r="E17" s="145">
        <f t="shared" si="0"/>
        <v>0</v>
      </c>
      <c r="F17" s="26">
        <f t="shared" si="1"/>
        <v>0</v>
      </c>
    </row>
    <row r="18" spans="1:6">
      <c r="A18" s="48"/>
      <c r="B18" s="5">
        <v>0</v>
      </c>
      <c r="C18" s="74"/>
      <c r="D18" s="75"/>
      <c r="E18" s="145">
        <f t="shared" si="0"/>
        <v>0</v>
      </c>
      <c r="F18" s="26">
        <f t="shared" si="1"/>
        <v>0</v>
      </c>
    </row>
    <row r="19" spans="1:6">
      <c r="A19" s="48" t="s">
        <v>25</v>
      </c>
      <c r="B19" s="5">
        <v>0</v>
      </c>
      <c r="C19" s="74">
        <f>[1]Cook!$P$31</f>
        <v>0</v>
      </c>
      <c r="D19" s="75">
        <f>[1]Cook!$P$32</f>
        <v>0</v>
      </c>
      <c r="E19" s="145">
        <f t="shared" si="0"/>
        <v>0</v>
      </c>
      <c r="F19" s="26">
        <f t="shared" si="1"/>
        <v>0</v>
      </c>
    </row>
    <row r="20" spans="1:6">
      <c r="A20" s="48"/>
      <c r="B20" s="3">
        <v>0</v>
      </c>
      <c r="E20" s="145">
        <f t="shared" si="0"/>
        <v>0</v>
      </c>
      <c r="F20" s="26">
        <f t="shared" si="1"/>
        <v>0</v>
      </c>
    </row>
    <row r="21" spans="1:6">
      <c r="A21" s="49" t="s">
        <v>41</v>
      </c>
      <c r="B21" s="11">
        <v>0</v>
      </c>
      <c r="C21" s="50"/>
      <c r="D21" s="75"/>
      <c r="E21" s="145">
        <f t="shared" si="0"/>
        <v>0</v>
      </c>
      <c r="F21" s="26">
        <f t="shared" si="1"/>
        <v>0</v>
      </c>
    </row>
    <row r="22" spans="1:6">
      <c r="A22" s="49"/>
      <c r="B22" s="11">
        <v>0</v>
      </c>
      <c r="C22" s="50"/>
      <c r="D22" s="79"/>
      <c r="E22" s="145">
        <f t="shared" si="0"/>
        <v>0</v>
      </c>
      <c r="F22" s="26">
        <f t="shared" si="1"/>
        <v>0</v>
      </c>
    </row>
    <row r="23" spans="1:6">
      <c r="A23" s="49" t="s">
        <v>42</v>
      </c>
      <c r="B23" s="11">
        <v>0</v>
      </c>
      <c r="C23" s="50"/>
      <c r="D23" s="75"/>
      <c r="E23" s="145">
        <f t="shared" si="0"/>
        <v>0</v>
      </c>
      <c r="F23" s="26">
        <f t="shared" si="1"/>
        <v>0</v>
      </c>
    </row>
    <row r="24" spans="1:6">
      <c r="A24" s="49"/>
      <c r="B24" s="11">
        <v>0</v>
      </c>
      <c r="C24" s="50"/>
      <c r="D24" s="79"/>
      <c r="E24" s="145">
        <f t="shared" si="0"/>
        <v>0</v>
      </c>
      <c r="F24" s="26">
        <f t="shared" si="1"/>
        <v>0</v>
      </c>
    </row>
    <row r="25" spans="1:6">
      <c r="A25" s="1" t="s">
        <v>44</v>
      </c>
      <c r="B25" s="11">
        <v>0</v>
      </c>
      <c r="C25" s="50">
        <f>SUM(C17,C19,C21,C23)</f>
        <v>0</v>
      </c>
      <c r="D25" s="75">
        <f>SUM(D17,D19,D21,D23)</f>
        <v>0</v>
      </c>
      <c r="E25" s="145">
        <f t="shared" si="0"/>
        <v>0</v>
      </c>
      <c r="F25" s="26">
        <f t="shared" si="1"/>
        <v>0</v>
      </c>
    </row>
    <row r="26" spans="1:6">
      <c r="A26" s="1"/>
      <c r="B26" s="11">
        <v>0</v>
      </c>
      <c r="C26" s="50"/>
      <c r="D26" s="79"/>
      <c r="E26" s="145">
        <f t="shared" si="0"/>
        <v>0</v>
      </c>
      <c r="F26" s="26">
        <f t="shared" si="1"/>
        <v>0</v>
      </c>
    </row>
    <row r="27" spans="1:6">
      <c r="A27" s="2" t="s">
        <v>19</v>
      </c>
      <c r="B27" s="5">
        <v>0</v>
      </c>
      <c r="C27" s="50"/>
      <c r="D27" s="79"/>
      <c r="E27" s="145">
        <f t="shared" si="0"/>
        <v>0</v>
      </c>
      <c r="F27" s="26">
        <f t="shared" si="1"/>
        <v>0</v>
      </c>
    </row>
    <row r="28" spans="1:6" s="3" customFormat="1">
      <c r="A28" s="48" t="s">
        <v>16</v>
      </c>
      <c r="B28" s="5">
        <v>0</v>
      </c>
      <c r="C28" s="98">
        <f>[1]Cook!$P$41</f>
        <v>0</v>
      </c>
      <c r="D28" s="75">
        <f>[1]Cook!$P$42</f>
        <v>0</v>
      </c>
      <c r="E28" s="145">
        <f t="shared" si="0"/>
        <v>0</v>
      </c>
      <c r="F28" s="26">
        <f t="shared" si="1"/>
        <v>0</v>
      </c>
    </row>
    <row r="29" spans="1:6" s="3" customFormat="1">
      <c r="A29" s="48"/>
      <c r="B29" s="5">
        <v>0</v>
      </c>
      <c r="C29" s="50"/>
      <c r="D29" s="75"/>
      <c r="E29" s="145">
        <f t="shared" si="0"/>
        <v>0</v>
      </c>
      <c r="F29" s="26">
        <f t="shared" si="1"/>
        <v>0</v>
      </c>
    </row>
    <row r="30" spans="1:6" s="3" customFormat="1">
      <c r="A30" s="48" t="s">
        <v>15</v>
      </c>
      <c r="B30" s="5">
        <v>0</v>
      </c>
      <c r="C30" s="50">
        <f>[1]Cook!$P$45</f>
        <v>0</v>
      </c>
      <c r="D30" s="75">
        <f>[1]Cook!$P$46</f>
        <v>0</v>
      </c>
      <c r="E30" s="145">
        <f t="shared" si="0"/>
        <v>0</v>
      </c>
      <c r="F30" s="26">
        <f t="shared" si="1"/>
        <v>0</v>
      </c>
    </row>
    <row r="31" spans="1:6" s="3" customFormat="1">
      <c r="A31" s="48"/>
      <c r="B31" s="5">
        <v>0</v>
      </c>
      <c r="C31" s="50"/>
      <c r="D31" s="75"/>
      <c r="E31" s="145">
        <f t="shared" si="0"/>
        <v>0</v>
      </c>
      <c r="F31" s="26">
        <f t="shared" si="1"/>
        <v>0</v>
      </c>
    </row>
    <row r="32" spans="1:6">
      <c r="A32" s="48" t="s">
        <v>14</v>
      </c>
      <c r="B32" s="5">
        <v>0</v>
      </c>
      <c r="C32" s="50">
        <f>[1]Cook!$P$49</f>
        <v>0</v>
      </c>
      <c r="D32" s="75">
        <f>[1]Cook!$P$50</f>
        <v>0</v>
      </c>
      <c r="E32" s="145">
        <f t="shared" si="0"/>
        <v>0</v>
      </c>
      <c r="F32" s="26">
        <f t="shared" si="1"/>
        <v>0</v>
      </c>
    </row>
    <row r="33" spans="1:16">
      <c r="A33" s="48"/>
      <c r="B33" s="5">
        <v>0</v>
      </c>
      <c r="C33" s="50"/>
      <c r="D33" s="75"/>
      <c r="E33" s="145">
        <f t="shared" si="0"/>
        <v>0</v>
      </c>
      <c r="F33" s="26">
        <f t="shared" si="1"/>
        <v>0</v>
      </c>
    </row>
    <row r="34" spans="1:16">
      <c r="A34" s="48" t="s">
        <v>13</v>
      </c>
      <c r="B34" s="5">
        <v>0</v>
      </c>
      <c r="C34" s="50">
        <f>[1]Cook!$P$53</f>
        <v>0</v>
      </c>
      <c r="D34" s="75">
        <f>[1]Cook!$P$54</f>
        <v>0</v>
      </c>
      <c r="E34" s="145">
        <f t="shared" si="0"/>
        <v>0</v>
      </c>
      <c r="F34" s="26">
        <f t="shared" si="1"/>
        <v>0</v>
      </c>
    </row>
    <row r="35" spans="1:16">
      <c r="A35" s="48"/>
      <c r="B35" s="5">
        <v>0</v>
      </c>
      <c r="C35" s="50"/>
      <c r="D35" s="75"/>
      <c r="E35" s="145">
        <f t="shared" si="0"/>
        <v>0</v>
      </c>
      <c r="F35" s="26">
        <f t="shared" si="1"/>
        <v>0</v>
      </c>
    </row>
    <row r="36" spans="1:16">
      <c r="A36" s="48" t="s">
        <v>50</v>
      </c>
      <c r="B36" s="5">
        <v>0</v>
      </c>
      <c r="C36" s="50">
        <f>[1]Cook!$P$57</f>
        <v>0</v>
      </c>
      <c r="D36" s="75">
        <f>[1]Cook!$P$58</f>
        <v>0</v>
      </c>
      <c r="E36" s="145">
        <f t="shared" si="0"/>
        <v>0</v>
      </c>
      <c r="F36" s="26">
        <f t="shared" si="1"/>
        <v>0</v>
      </c>
    </row>
    <row r="37" spans="1:16">
      <c r="A37" s="48"/>
      <c r="B37" s="5">
        <v>0</v>
      </c>
      <c r="C37" s="50"/>
      <c r="D37" s="75"/>
      <c r="E37" s="145">
        <f t="shared" si="0"/>
        <v>0</v>
      </c>
      <c r="F37" s="26">
        <f t="shared" si="1"/>
        <v>0</v>
      </c>
    </row>
    <row r="38" spans="1:16">
      <c r="A38" s="48" t="s">
        <v>6</v>
      </c>
      <c r="B38" s="5">
        <v>0</v>
      </c>
      <c r="C38" s="50">
        <f>[1]Cook!$P$61</f>
        <v>0</v>
      </c>
      <c r="D38" s="75">
        <f>[1]Cook!$P$62</f>
        <v>0</v>
      </c>
      <c r="E38" s="145">
        <f t="shared" si="0"/>
        <v>0</v>
      </c>
      <c r="F38" s="26">
        <f t="shared" si="1"/>
        <v>0</v>
      </c>
    </row>
    <row r="39" spans="1:16">
      <c r="A39" s="48"/>
      <c r="B39" s="5">
        <v>0</v>
      </c>
      <c r="C39" s="50"/>
      <c r="D39" s="75"/>
      <c r="E39" s="145">
        <f t="shared" si="0"/>
        <v>0</v>
      </c>
      <c r="F39" s="26">
        <f t="shared" si="1"/>
        <v>0</v>
      </c>
    </row>
    <row r="40" spans="1:16">
      <c r="A40" s="48" t="s">
        <v>52</v>
      </c>
      <c r="B40" s="5">
        <v>0</v>
      </c>
      <c r="C40" s="50">
        <f>[1]Cook!$P$65</f>
        <v>0</v>
      </c>
      <c r="D40" s="75">
        <f>[1]Cook!$P$66</f>
        <v>0</v>
      </c>
      <c r="E40" s="145">
        <f t="shared" si="0"/>
        <v>0</v>
      </c>
      <c r="F40" s="26">
        <f t="shared" si="1"/>
        <v>0</v>
      </c>
    </row>
    <row r="41" spans="1:16">
      <c r="A41" s="48"/>
      <c r="B41" s="5">
        <v>0</v>
      </c>
      <c r="C41" s="50"/>
      <c r="D41" s="75"/>
      <c r="E41" s="145">
        <f t="shared" si="0"/>
        <v>0</v>
      </c>
      <c r="F41" s="26">
        <f t="shared" si="1"/>
        <v>0</v>
      </c>
    </row>
    <row r="42" spans="1:16">
      <c r="A42" s="48" t="s">
        <v>17</v>
      </c>
      <c r="B42" s="5">
        <v>0</v>
      </c>
      <c r="C42" s="50">
        <f>[1]Cook!$P$69</f>
        <v>0</v>
      </c>
      <c r="D42" s="81">
        <f>[1]Cook!$P$70</f>
        <v>0</v>
      </c>
      <c r="E42" s="145">
        <f t="shared" si="0"/>
        <v>0</v>
      </c>
      <c r="F42" s="26">
        <f t="shared" si="1"/>
        <v>0</v>
      </c>
    </row>
    <row r="43" spans="1:16">
      <c r="A43" s="48"/>
      <c r="B43" s="5">
        <v>0</v>
      </c>
      <c r="C43" s="50"/>
      <c r="D43" s="75"/>
      <c r="E43" s="145">
        <f t="shared" si="0"/>
        <v>0</v>
      </c>
      <c r="F43" s="26">
        <f t="shared" si="1"/>
        <v>0</v>
      </c>
    </row>
    <row r="44" spans="1:16">
      <c r="A44" s="48" t="s">
        <v>18</v>
      </c>
      <c r="B44" s="5">
        <v>0</v>
      </c>
      <c r="C44" s="50">
        <f>[1]Cook!$P$73</f>
        <v>0</v>
      </c>
      <c r="D44" s="75">
        <f>[1]Cook!$P$74</f>
        <v>0</v>
      </c>
      <c r="E44" s="145">
        <f t="shared" si="0"/>
        <v>0</v>
      </c>
      <c r="F44" s="26">
        <f t="shared" si="1"/>
        <v>0</v>
      </c>
    </row>
    <row r="45" spans="1:16">
      <c r="A45" s="48"/>
      <c r="B45" s="14">
        <v>0</v>
      </c>
      <c r="C45" s="50"/>
      <c r="D45" s="75"/>
      <c r="E45" s="145">
        <f t="shared" si="0"/>
        <v>0</v>
      </c>
      <c r="F45" s="26">
        <f t="shared" si="1"/>
        <v>0</v>
      </c>
    </row>
    <row r="46" spans="1:16" s="7" customFormat="1">
      <c r="A46" s="141" t="s">
        <v>63</v>
      </c>
      <c r="C46" s="15">
        <f>[1]Cook!$P$77</f>
        <v>0</v>
      </c>
      <c r="D46" s="15">
        <f>[1]Cook!$P$78</f>
        <v>0</v>
      </c>
      <c r="E46" s="145">
        <f t="shared" si="0"/>
        <v>0</v>
      </c>
      <c r="F46" s="26">
        <f t="shared" si="1"/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 s="7" customFormat="1">
      <c r="A47" s="6"/>
      <c r="C47" s="12"/>
      <c r="D47" s="15"/>
      <c r="E47" s="145">
        <f t="shared" si="0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7" customFormat="1">
      <c r="A48" s="7" t="s">
        <v>64</v>
      </c>
      <c r="C48" s="15">
        <f>[1]Cook!$P$81</f>
        <v>0</v>
      </c>
      <c r="D48" s="15">
        <f>[1]Cook!$P$82</f>
        <v>0</v>
      </c>
      <c r="E48" s="145">
        <f t="shared" si="0"/>
        <v>0</v>
      </c>
      <c r="F48" s="26">
        <f t="shared" si="1"/>
        <v>0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C49" s="12"/>
      <c r="D49" s="15"/>
      <c r="E49" s="145">
        <f t="shared" si="0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>
      <c r="A50" s="48" t="s">
        <v>4</v>
      </c>
      <c r="B50" s="14">
        <v>0</v>
      </c>
      <c r="C50" s="50">
        <f>[1]Cook!$P$85</f>
        <v>0</v>
      </c>
      <c r="D50" s="75">
        <f>[1]Cook!$P$86</f>
        <v>0</v>
      </c>
      <c r="E50" s="145">
        <f t="shared" si="0"/>
        <v>0</v>
      </c>
      <c r="F50" s="26">
        <f t="shared" si="1"/>
        <v>0</v>
      </c>
    </row>
    <row r="51" spans="1:16">
      <c r="A51" s="6"/>
      <c r="B51" s="14">
        <v>0</v>
      </c>
      <c r="C51" s="50"/>
      <c r="D51" s="75"/>
      <c r="E51" s="145">
        <f t="shared" si="0"/>
        <v>0</v>
      </c>
      <c r="F51" s="26">
        <f t="shared" si="1"/>
        <v>0</v>
      </c>
    </row>
    <row r="52" spans="1:16">
      <c r="A52" s="6" t="s">
        <v>45</v>
      </c>
      <c r="B52" s="12">
        <v>0</v>
      </c>
      <c r="C52" s="50">
        <f>SUM(C28:C50)</f>
        <v>0</v>
      </c>
      <c r="D52" s="79">
        <f>SUM(D28:D50)</f>
        <v>0</v>
      </c>
      <c r="E52" s="145">
        <f t="shared" si="0"/>
        <v>0</v>
      </c>
      <c r="F52" s="26">
        <f t="shared" si="1"/>
        <v>0</v>
      </c>
    </row>
    <row r="53" spans="1:16">
      <c r="A53" s="7"/>
      <c r="B53" s="15">
        <v>0</v>
      </c>
      <c r="C53" s="29"/>
      <c r="D53" s="75"/>
      <c r="E53" s="145"/>
      <c r="F53" s="26">
        <f t="shared" si="1"/>
        <v>0</v>
      </c>
    </row>
    <row r="54" spans="1:16">
      <c r="A54" s="61" t="s">
        <v>23</v>
      </c>
      <c r="B54" s="74">
        <v>42624</v>
      </c>
      <c r="C54" s="29">
        <f>C14</f>
        <v>691</v>
      </c>
      <c r="D54" s="101">
        <f>D14</f>
        <v>804</v>
      </c>
      <c r="E54" s="146">
        <f>C54-D54</f>
        <v>-113</v>
      </c>
      <c r="F54" s="26">
        <f t="shared" si="1"/>
        <v>42511</v>
      </c>
    </row>
    <row r="55" spans="1:16">
      <c r="A55" s="7" t="s">
        <v>58</v>
      </c>
      <c r="B55" s="74">
        <v>0</v>
      </c>
      <c r="C55" s="29">
        <f>C25</f>
        <v>0</v>
      </c>
      <c r="D55" s="101">
        <f>D25</f>
        <v>0</v>
      </c>
      <c r="E55" s="146">
        <f t="shared" ref="E55:E57" si="2">C55-D55</f>
        <v>0</v>
      </c>
      <c r="F55" s="26">
        <f t="shared" si="1"/>
        <v>0</v>
      </c>
    </row>
    <row r="56" spans="1:16">
      <c r="A56" s="7" t="s">
        <v>59</v>
      </c>
      <c r="B56" s="74">
        <v>0</v>
      </c>
      <c r="C56" s="29">
        <f>C52</f>
        <v>0</v>
      </c>
      <c r="D56" s="101">
        <f>D52</f>
        <v>0</v>
      </c>
      <c r="E56" s="146">
        <f t="shared" si="2"/>
        <v>0</v>
      </c>
      <c r="F56" s="26">
        <f t="shared" si="1"/>
        <v>0</v>
      </c>
      <c r="G56" s="136">
        <f>SUM(B56+C56-D56)</f>
        <v>0</v>
      </c>
    </row>
    <row r="57" spans="1:16">
      <c r="A57" s="64" t="s">
        <v>3</v>
      </c>
      <c r="B57" s="74">
        <v>42624</v>
      </c>
      <c r="C57" s="29">
        <f t="shared" ref="C57:D57" si="3">SUM(C54:C56)</f>
        <v>691</v>
      </c>
      <c r="D57" s="101">
        <f t="shared" si="3"/>
        <v>804</v>
      </c>
      <c r="E57" s="146">
        <f t="shared" si="2"/>
        <v>-113</v>
      </c>
      <c r="F57" s="26">
        <f t="shared" si="1"/>
        <v>42511</v>
      </c>
    </row>
    <row r="58" spans="1:16">
      <c r="A58" s="8"/>
      <c r="B58" s="15">
        <v>0</v>
      </c>
      <c r="C58" s="29"/>
      <c r="D58" s="75"/>
      <c r="E58" s="145"/>
      <c r="F58" s="26">
        <f t="shared" si="1"/>
        <v>0</v>
      </c>
    </row>
    <row r="59" spans="1:16">
      <c r="A59" s="37" t="s">
        <v>30</v>
      </c>
      <c r="B59" s="36">
        <v>0</v>
      </c>
      <c r="C59" s="74"/>
      <c r="D59" s="75"/>
      <c r="E59" s="145"/>
      <c r="F59" s="26">
        <f t="shared" si="1"/>
        <v>0</v>
      </c>
    </row>
    <row r="60" spans="1:16">
      <c r="A60" s="67" t="s">
        <v>31</v>
      </c>
      <c r="B60" s="39">
        <v>117</v>
      </c>
      <c r="C60" s="74">
        <v>0</v>
      </c>
      <c r="D60" s="75">
        <v>4</v>
      </c>
      <c r="E60" s="145">
        <f>C60-D60</f>
        <v>-4</v>
      </c>
      <c r="F60" s="26">
        <f t="shared" si="1"/>
        <v>113</v>
      </c>
    </row>
    <row r="61" spans="1:16">
      <c r="A61" s="67" t="s">
        <v>32</v>
      </c>
      <c r="B61" s="39">
        <v>8</v>
      </c>
      <c r="C61" s="77">
        <v>0</v>
      </c>
      <c r="D61" s="75">
        <v>0</v>
      </c>
      <c r="E61" s="145">
        <f t="shared" ref="E61:E63" si="4">C61-D61</f>
        <v>0</v>
      </c>
      <c r="F61" s="26">
        <f t="shared" si="1"/>
        <v>8</v>
      </c>
    </row>
    <row r="62" spans="1:16">
      <c r="A62" s="83" t="s">
        <v>46</v>
      </c>
      <c r="B62" s="39">
        <v>1718</v>
      </c>
      <c r="C62" s="77">
        <v>60</v>
      </c>
      <c r="D62" s="75"/>
      <c r="E62" s="145">
        <v>60</v>
      </c>
      <c r="F62" s="26">
        <f t="shared" si="1"/>
        <v>1778</v>
      </c>
    </row>
    <row r="63" spans="1:16">
      <c r="A63" s="83" t="s">
        <v>47</v>
      </c>
      <c r="B63" s="39">
        <v>0</v>
      </c>
      <c r="C63" s="77">
        <v>0</v>
      </c>
      <c r="D63" s="75">
        <v>0</v>
      </c>
      <c r="E63" s="145">
        <f t="shared" si="4"/>
        <v>0</v>
      </c>
      <c r="F63" s="26">
        <f t="shared" si="1"/>
        <v>0</v>
      </c>
    </row>
    <row r="64" spans="1:16" s="51" customFormat="1">
      <c r="A64" s="67" t="s">
        <v>3</v>
      </c>
      <c r="B64" s="26">
        <f>SUM(B60:B63)</f>
        <v>1843</v>
      </c>
      <c r="C64" s="77">
        <f>SUM(C60:C63)</f>
        <v>60</v>
      </c>
      <c r="D64" s="77">
        <f t="shared" ref="D64:E64" si="5">SUM(D60:D63)</f>
        <v>4</v>
      </c>
      <c r="E64" s="77">
        <f t="shared" si="5"/>
        <v>56</v>
      </c>
      <c r="F64" s="26">
        <f>B64+E64</f>
        <v>1899</v>
      </c>
      <c r="H64" s="51">
        <f>SUM(F57,F64)</f>
        <v>44410</v>
      </c>
      <c r="P64" s="54"/>
    </row>
    <row r="65" spans="3:6">
      <c r="F65" s="26"/>
    </row>
    <row r="66" spans="3:6">
      <c r="F66" s="26"/>
    </row>
    <row r="67" spans="3:6">
      <c r="F67" s="26"/>
    </row>
    <row r="68" spans="3:6">
      <c r="F68" s="26"/>
    </row>
    <row r="69" spans="3:6">
      <c r="F69" s="26"/>
    </row>
    <row r="70" spans="3:6" s="7" customFormat="1">
      <c r="C70" s="77"/>
      <c r="D70" s="78"/>
      <c r="E70" s="147"/>
      <c r="F70" s="26"/>
    </row>
    <row r="71" spans="3:6" s="7" customFormat="1">
      <c r="C71" s="77"/>
      <c r="D71" s="78"/>
      <c r="E71" s="147"/>
      <c r="F71" s="26"/>
    </row>
    <row r="72" spans="3:6" s="7" customFormat="1">
      <c r="C72" s="77"/>
      <c r="D72" s="78"/>
      <c r="E72" s="147"/>
      <c r="F72" s="26"/>
    </row>
    <row r="73" spans="3:6" s="7" customFormat="1">
      <c r="C73" s="77"/>
      <c r="D73" s="78"/>
      <c r="E73" s="147"/>
      <c r="F73" s="26"/>
    </row>
    <row r="74" spans="3:6" s="7" customFormat="1">
      <c r="C74" s="77"/>
      <c r="D74" s="78"/>
      <c r="E74" s="147"/>
      <c r="F74" s="26"/>
    </row>
    <row r="75" spans="3:6" s="7" customFormat="1">
      <c r="C75" s="77"/>
      <c r="D75" s="78"/>
      <c r="E75" s="147"/>
      <c r="F75" s="3"/>
    </row>
    <row r="76" spans="3:6" s="7" customFormat="1">
      <c r="C76" s="77"/>
      <c r="D76" s="78"/>
      <c r="E76" s="147"/>
      <c r="F76" s="3"/>
    </row>
    <row r="77" spans="3:6" s="7" customFormat="1">
      <c r="C77" s="77"/>
      <c r="D77" s="78"/>
      <c r="E77" s="147"/>
      <c r="F77" s="3"/>
    </row>
    <row r="78" spans="3:6" s="7" customFormat="1">
      <c r="C78" s="77"/>
      <c r="D78" s="78"/>
      <c r="E78" s="147"/>
      <c r="F78" s="3"/>
    </row>
    <row r="79" spans="3:6" s="7" customFormat="1">
      <c r="C79" s="77"/>
      <c r="D79" s="78"/>
      <c r="E79" s="147"/>
      <c r="F79" s="3"/>
    </row>
    <row r="80" spans="3:6" s="7" customFormat="1">
      <c r="C80" s="77"/>
      <c r="D80" s="78"/>
      <c r="E80" s="147"/>
      <c r="F80" s="3"/>
    </row>
    <row r="81" spans="3:6" s="3" customFormat="1">
      <c r="C81" s="77"/>
      <c r="D81" s="78"/>
      <c r="E81" s="147"/>
    </row>
    <row r="82" spans="3:6" s="7" customFormat="1">
      <c r="C82" s="77"/>
      <c r="D82" s="78"/>
      <c r="E82" s="147"/>
      <c r="F82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61" bottom="0.81" header="0.28999999999999998" footer="0.5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3" type="noConversion"/>
  <printOptions horizontalCentered="1" gridLines="1"/>
  <pageMargins left="0.42" right="0.46" top="0.61" bottom="0.81" header="0.28999999999999998" footer="0.5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2"/>
  <sheetViews>
    <sheetView showZeros="0" zoomScaleNormal="100" workbookViewId="0">
      <pane xSplit="1" ySplit="2" topLeftCell="B26" activePane="bottomRight" state="frozen"/>
      <selection pane="topRight" activeCell="B1" sqref="B1"/>
      <selection pane="bottomLeft" activeCell="A3" sqref="A3"/>
      <selection pane="bottomRight" activeCell="C63" sqref="C63"/>
    </sheetView>
  </sheetViews>
  <sheetFormatPr defaultColWidth="10.85546875" defaultRowHeight="12.75"/>
  <cols>
    <col min="1" max="1" width="30.28515625" style="3" bestFit="1" customWidth="1"/>
    <col min="2" max="2" width="11.28515625" style="3" customWidth="1"/>
    <col min="3" max="3" width="8" style="77" bestFit="1" customWidth="1"/>
    <col min="4" max="4" width="11.140625" style="78" bestFit="1" customWidth="1"/>
    <col min="5" max="5" width="8.28515625" style="147" bestFit="1" customWidth="1"/>
    <col min="6" max="6" width="12.42578125" style="3" customWidth="1"/>
    <col min="7" max="16384" width="10.85546875" style="33"/>
  </cols>
  <sheetData>
    <row r="1" spans="1:16">
      <c r="A1" s="2" t="s">
        <v>9</v>
      </c>
      <c r="B1" s="25" t="s">
        <v>26</v>
      </c>
      <c r="C1" s="68" t="s">
        <v>27</v>
      </c>
      <c r="D1" s="69" t="s">
        <v>28</v>
      </c>
      <c r="E1" s="142" t="s">
        <v>40</v>
      </c>
      <c r="F1" s="28" t="s">
        <v>26</v>
      </c>
      <c r="G1" s="1"/>
    </row>
    <row r="2" spans="1:16" s="17" customFormat="1">
      <c r="A2" s="2"/>
      <c r="B2" s="139" t="s">
        <v>60</v>
      </c>
      <c r="C2" s="71" t="s">
        <v>62</v>
      </c>
      <c r="D2" s="133" t="s">
        <v>62</v>
      </c>
      <c r="E2" s="143" t="s">
        <v>62</v>
      </c>
      <c r="F2" s="71" t="s">
        <v>62</v>
      </c>
    </row>
    <row r="3" spans="1:16" s="16" customFormat="1">
      <c r="A3" s="2" t="s">
        <v>12</v>
      </c>
      <c r="B3" s="33"/>
      <c r="C3" s="72"/>
      <c r="D3" s="73"/>
      <c r="E3" s="144"/>
      <c r="F3" s="27"/>
    </row>
    <row r="4" spans="1:16">
      <c r="A4" s="48" t="s">
        <v>0</v>
      </c>
      <c r="B4" s="5"/>
      <c r="C4" s="74">
        <f>[1]Dana!$P$4</f>
        <v>129</v>
      </c>
      <c r="D4" s="75">
        <f>[1]Dana!$P$5</f>
        <v>644</v>
      </c>
      <c r="E4" s="145">
        <f>C4-D4</f>
        <v>-515</v>
      </c>
      <c r="F4" s="26"/>
    </row>
    <row r="5" spans="1:16">
      <c r="A5" s="48"/>
      <c r="B5" s="5">
        <v>0</v>
      </c>
      <c r="C5" s="74"/>
      <c r="D5" s="75"/>
      <c r="E5" s="145">
        <f t="shared" ref="E5:E52" si="0">C5-D5</f>
        <v>0</v>
      </c>
      <c r="F5" s="26"/>
    </row>
    <row r="6" spans="1:16">
      <c r="A6" s="48" t="s">
        <v>2</v>
      </c>
      <c r="B6" s="5"/>
      <c r="C6" s="74">
        <f>[1]Dana!$P$7+[1]Dana!$P$8</f>
        <v>30</v>
      </c>
      <c r="D6" s="75">
        <f>[1]Dana!$P$10+[1]Dana!$P$11+[1]Dana!$P$12</f>
        <v>9</v>
      </c>
      <c r="E6" s="145">
        <f t="shared" si="0"/>
        <v>21</v>
      </c>
      <c r="F6" s="26"/>
    </row>
    <row r="7" spans="1:16">
      <c r="A7" s="48"/>
      <c r="B7" s="5">
        <v>0</v>
      </c>
      <c r="C7" s="74"/>
      <c r="D7" s="75"/>
      <c r="E7" s="145">
        <f t="shared" si="0"/>
        <v>0</v>
      </c>
      <c r="F7" s="26"/>
    </row>
    <row r="8" spans="1:16">
      <c r="A8" s="48" t="s">
        <v>11</v>
      </c>
      <c r="B8" s="5"/>
      <c r="C8" s="74">
        <f>[1]Dana!$P$14</f>
        <v>0</v>
      </c>
      <c r="D8" s="75">
        <f>[1]Dana!$P$15</f>
        <v>0</v>
      </c>
      <c r="E8" s="145">
        <f t="shared" si="0"/>
        <v>0</v>
      </c>
      <c r="F8" s="26"/>
    </row>
    <row r="9" spans="1:16" s="34" customFormat="1">
      <c r="A9" s="48"/>
      <c r="B9" s="5"/>
      <c r="C9" s="74"/>
      <c r="D9" s="75"/>
      <c r="E9" s="145">
        <f t="shared" si="0"/>
        <v>0</v>
      </c>
      <c r="F9" s="26"/>
    </row>
    <row r="10" spans="1:16" s="51" customFormat="1">
      <c r="A10" s="48" t="s">
        <v>53</v>
      </c>
      <c r="B10" s="74"/>
      <c r="C10" s="74">
        <f>[1]Dana!$P$17</f>
        <v>0</v>
      </c>
      <c r="D10" s="75">
        <f>[1]Dana!$P$18</f>
        <v>0</v>
      </c>
      <c r="E10" s="145">
        <f t="shared" si="0"/>
        <v>0</v>
      </c>
      <c r="F10" s="26"/>
      <c r="G10" s="57"/>
      <c r="H10" s="57"/>
      <c r="I10" s="57"/>
      <c r="J10" s="57"/>
      <c r="K10" s="57"/>
      <c r="L10" s="57"/>
      <c r="M10" s="57"/>
      <c r="N10" s="53"/>
      <c r="O10" s="56"/>
      <c r="P10" s="54"/>
    </row>
    <row r="11" spans="1:16" s="51" customFormat="1">
      <c r="A11" s="1"/>
      <c r="B11" s="74"/>
      <c r="C11" s="74"/>
      <c r="D11" s="75"/>
      <c r="E11" s="145">
        <f t="shared" si="0"/>
        <v>0</v>
      </c>
      <c r="F11" s="26"/>
      <c r="G11" s="57"/>
      <c r="H11" s="57"/>
      <c r="I11" s="57"/>
      <c r="J11" s="57"/>
      <c r="K11" s="57"/>
      <c r="L11" s="57"/>
      <c r="M11" s="57"/>
      <c r="N11" s="53"/>
      <c r="O11" s="56"/>
      <c r="P11" s="54"/>
    </row>
    <row r="12" spans="1:16" s="51" customFormat="1">
      <c r="A12" s="48" t="s">
        <v>54</v>
      </c>
      <c r="B12" s="74"/>
      <c r="C12" s="74">
        <f>[1]Dana!$P$20</f>
        <v>0</v>
      </c>
      <c r="D12" s="75">
        <f>[1]Dana!$P$21</f>
        <v>909</v>
      </c>
      <c r="E12" s="145">
        <f t="shared" si="0"/>
        <v>-909</v>
      </c>
      <c r="F12" s="26"/>
      <c r="G12" s="57"/>
      <c r="H12" s="57"/>
      <c r="I12" s="57"/>
      <c r="J12" s="57"/>
      <c r="K12" s="57"/>
      <c r="L12" s="57"/>
      <c r="M12" s="57"/>
      <c r="N12" s="53"/>
      <c r="O12" s="56"/>
      <c r="P12" s="54"/>
    </row>
    <row r="13" spans="1:16">
      <c r="A13" s="1"/>
      <c r="B13" s="5">
        <v>0</v>
      </c>
      <c r="C13" s="74"/>
      <c r="D13" s="75"/>
      <c r="E13" s="145">
        <f t="shared" si="0"/>
        <v>0</v>
      </c>
      <c r="F13" s="26"/>
    </row>
    <row r="14" spans="1:16">
      <c r="A14" s="1" t="s">
        <v>43</v>
      </c>
      <c r="B14" s="5">
        <v>155866</v>
      </c>
      <c r="C14" s="74">
        <f>SUM(C4:C12)</f>
        <v>159</v>
      </c>
      <c r="D14" s="75">
        <f>SUM(D4:D12)</f>
        <v>1562</v>
      </c>
      <c r="E14" s="145">
        <f t="shared" si="0"/>
        <v>-1403</v>
      </c>
      <c r="F14" s="26">
        <f>B14+E14</f>
        <v>154463</v>
      </c>
    </row>
    <row r="15" spans="1:16">
      <c r="A15" s="1"/>
      <c r="B15" s="5">
        <v>0</v>
      </c>
      <c r="C15" s="74"/>
      <c r="D15" s="75"/>
      <c r="E15" s="145">
        <f t="shared" si="0"/>
        <v>0</v>
      </c>
      <c r="F15" s="26">
        <f t="shared" ref="F15:F64" si="1">B15+E15</f>
        <v>0</v>
      </c>
    </row>
    <row r="16" spans="1:16">
      <c r="A16" s="2" t="s">
        <v>1</v>
      </c>
      <c r="B16" s="5">
        <v>0</v>
      </c>
      <c r="C16" s="74"/>
      <c r="D16" s="75"/>
      <c r="E16" s="145">
        <f t="shared" si="0"/>
        <v>0</v>
      </c>
      <c r="F16" s="26">
        <f t="shared" si="1"/>
        <v>0</v>
      </c>
    </row>
    <row r="17" spans="1:17">
      <c r="A17" s="48" t="s">
        <v>24</v>
      </c>
      <c r="B17" s="5">
        <v>0</v>
      </c>
      <c r="C17" s="74">
        <f>[1]Dana!$P$27</f>
        <v>0</v>
      </c>
      <c r="D17" s="75">
        <f>[1]Dana!$P$28</f>
        <v>0</v>
      </c>
      <c r="E17" s="145">
        <f t="shared" si="0"/>
        <v>0</v>
      </c>
      <c r="F17" s="26">
        <f t="shared" si="1"/>
        <v>0</v>
      </c>
    </row>
    <row r="18" spans="1:17">
      <c r="A18" s="48"/>
      <c r="B18" s="5">
        <v>0</v>
      </c>
      <c r="C18" s="74"/>
      <c r="D18" s="75"/>
      <c r="E18" s="145">
        <f t="shared" si="0"/>
        <v>0</v>
      </c>
      <c r="F18" s="26">
        <f t="shared" si="1"/>
        <v>0</v>
      </c>
    </row>
    <row r="19" spans="1:17">
      <c r="A19" s="48" t="s">
        <v>25</v>
      </c>
      <c r="B19" s="5">
        <v>0</v>
      </c>
      <c r="C19" s="74">
        <f>[1]Dana!$P$31</f>
        <v>0</v>
      </c>
      <c r="D19" s="75">
        <f>[1]Dana!$P$32</f>
        <v>0</v>
      </c>
      <c r="E19" s="145">
        <f t="shared" si="0"/>
        <v>0</v>
      </c>
      <c r="F19" s="26">
        <f t="shared" si="1"/>
        <v>0</v>
      </c>
    </row>
    <row r="20" spans="1:17">
      <c r="A20" s="48"/>
      <c r="B20" s="3">
        <v>0</v>
      </c>
      <c r="E20" s="145">
        <f t="shared" si="0"/>
        <v>0</v>
      </c>
      <c r="F20" s="26">
        <f t="shared" si="1"/>
        <v>0</v>
      </c>
    </row>
    <row r="21" spans="1:17">
      <c r="A21" s="49" t="s">
        <v>41</v>
      </c>
      <c r="B21" s="11">
        <v>0</v>
      </c>
      <c r="C21" s="50"/>
      <c r="D21" s="75"/>
      <c r="E21" s="145">
        <f t="shared" si="0"/>
        <v>0</v>
      </c>
      <c r="F21" s="26">
        <f t="shared" si="1"/>
        <v>0</v>
      </c>
    </row>
    <row r="22" spans="1:17">
      <c r="A22" s="49"/>
      <c r="B22" s="11">
        <v>0</v>
      </c>
      <c r="C22" s="50"/>
      <c r="D22" s="79"/>
      <c r="E22" s="145">
        <f t="shared" si="0"/>
        <v>0</v>
      </c>
      <c r="F22" s="26">
        <f t="shared" si="1"/>
        <v>0</v>
      </c>
    </row>
    <row r="23" spans="1:17">
      <c r="A23" s="49" t="s">
        <v>42</v>
      </c>
      <c r="B23" s="11">
        <v>0</v>
      </c>
      <c r="C23" s="50"/>
      <c r="D23" s="75"/>
      <c r="E23" s="145">
        <f t="shared" si="0"/>
        <v>0</v>
      </c>
      <c r="F23" s="26">
        <f t="shared" si="1"/>
        <v>0</v>
      </c>
    </row>
    <row r="24" spans="1:17">
      <c r="A24" s="49"/>
      <c r="B24" s="11">
        <v>0</v>
      </c>
      <c r="C24" s="50"/>
      <c r="D24" s="79"/>
      <c r="E24" s="145">
        <f t="shared" si="0"/>
        <v>0</v>
      </c>
      <c r="F24" s="26">
        <f t="shared" si="1"/>
        <v>0</v>
      </c>
    </row>
    <row r="25" spans="1:17">
      <c r="A25" s="1" t="s">
        <v>44</v>
      </c>
      <c r="B25" s="11">
        <v>0</v>
      </c>
      <c r="C25" s="50">
        <f>SUM(C17,C19,C21,C23)</f>
        <v>0</v>
      </c>
      <c r="D25" s="75">
        <f>SUM(D17,D19,D21,D23)</f>
        <v>0</v>
      </c>
      <c r="E25" s="145">
        <f t="shared" si="0"/>
        <v>0</v>
      </c>
      <c r="F25" s="26">
        <f t="shared" si="1"/>
        <v>0</v>
      </c>
    </row>
    <row r="26" spans="1:17">
      <c r="A26" s="1"/>
      <c r="B26" s="11">
        <v>0</v>
      </c>
      <c r="C26" s="50"/>
      <c r="D26" s="79"/>
      <c r="E26" s="145">
        <f t="shared" si="0"/>
        <v>0</v>
      </c>
      <c r="F26" s="26">
        <f t="shared" si="1"/>
        <v>0</v>
      </c>
    </row>
    <row r="27" spans="1:17">
      <c r="A27" s="2" t="s">
        <v>19</v>
      </c>
      <c r="B27" s="5">
        <v>0</v>
      </c>
      <c r="C27" s="50"/>
      <c r="D27" s="79"/>
      <c r="E27" s="145">
        <f t="shared" si="0"/>
        <v>0</v>
      </c>
      <c r="F27" s="26">
        <f t="shared" si="1"/>
        <v>0</v>
      </c>
      <c r="L27" s="2"/>
      <c r="M27" s="5"/>
      <c r="N27" s="50"/>
      <c r="O27" s="79"/>
      <c r="P27" s="95"/>
      <c r="Q27" s="26"/>
    </row>
    <row r="28" spans="1:17" s="16" customFormat="1">
      <c r="A28" s="48" t="s">
        <v>16</v>
      </c>
      <c r="B28" s="97">
        <v>26</v>
      </c>
      <c r="C28" s="98">
        <f>[1]Dana!$P$41</f>
        <v>0</v>
      </c>
      <c r="D28" s="75">
        <f>[1]Dana!$P$42</f>
        <v>0</v>
      </c>
      <c r="E28" s="145">
        <f t="shared" si="0"/>
        <v>0</v>
      </c>
      <c r="F28" s="26">
        <f t="shared" si="1"/>
        <v>26</v>
      </c>
      <c r="H28" s="26"/>
      <c r="L28" s="48"/>
      <c r="M28" s="97"/>
      <c r="N28" s="98"/>
      <c r="O28" s="75"/>
      <c r="P28" s="89"/>
      <c r="Q28" s="26"/>
    </row>
    <row r="29" spans="1:17" s="16" customFormat="1">
      <c r="A29" s="48"/>
      <c r="B29" s="5">
        <v>0</v>
      </c>
      <c r="C29" s="50"/>
      <c r="D29" s="75"/>
      <c r="E29" s="145">
        <f t="shared" si="0"/>
        <v>0</v>
      </c>
      <c r="F29" s="26">
        <f t="shared" si="1"/>
        <v>0</v>
      </c>
      <c r="H29" s="26"/>
      <c r="L29" s="48"/>
      <c r="M29" s="5"/>
      <c r="N29" s="50"/>
      <c r="O29" s="75"/>
      <c r="P29" s="89"/>
      <c r="Q29" s="26"/>
    </row>
    <row r="30" spans="1:17" s="16" customFormat="1">
      <c r="A30" s="48" t="s">
        <v>15</v>
      </c>
      <c r="B30" s="5">
        <v>30</v>
      </c>
      <c r="C30" s="50">
        <f>[1]Dana!$P$45</f>
        <v>0</v>
      </c>
      <c r="D30" s="75">
        <f>[1]Dana!$P$46</f>
        <v>0</v>
      </c>
      <c r="E30" s="145">
        <f t="shared" si="0"/>
        <v>0</v>
      </c>
      <c r="F30" s="26">
        <f t="shared" si="1"/>
        <v>30</v>
      </c>
      <c r="I30" s="26"/>
      <c r="L30" s="48"/>
      <c r="M30" s="5"/>
      <c r="N30" s="50"/>
      <c r="O30" s="75"/>
      <c r="P30" s="89"/>
      <c r="Q30" s="26"/>
    </row>
    <row r="31" spans="1:17" s="16" customFormat="1">
      <c r="A31" s="48"/>
      <c r="B31" s="5">
        <v>0</v>
      </c>
      <c r="C31" s="50"/>
      <c r="D31" s="75"/>
      <c r="E31" s="145">
        <f t="shared" si="0"/>
        <v>0</v>
      </c>
      <c r="F31" s="26">
        <f t="shared" si="1"/>
        <v>0</v>
      </c>
      <c r="H31" s="26"/>
      <c r="L31" s="48"/>
      <c r="M31" s="5"/>
      <c r="N31" s="50"/>
      <c r="O31" s="75"/>
      <c r="P31" s="89"/>
      <c r="Q31" s="26"/>
    </row>
    <row r="32" spans="1:17">
      <c r="A32" s="48" t="s">
        <v>14</v>
      </c>
      <c r="B32" s="5">
        <v>0</v>
      </c>
      <c r="C32" s="50">
        <f>[1]Dana!$P$49</f>
        <v>0</v>
      </c>
      <c r="D32" s="75">
        <f>[1]Dana!$P$50</f>
        <v>0</v>
      </c>
      <c r="E32" s="145">
        <f t="shared" si="0"/>
        <v>0</v>
      </c>
      <c r="F32" s="26">
        <f t="shared" si="1"/>
        <v>0</v>
      </c>
      <c r="H32" s="26"/>
      <c r="L32" s="48"/>
      <c r="M32" s="5"/>
      <c r="N32" s="50"/>
      <c r="O32" s="75"/>
      <c r="P32" s="89"/>
      <c r="Q32" s="26"/>
    </row>
    <row r="33" spans="1:17">
      <c r="A33" s="48"/>
      <c r="B33" s="5">
        <v>0</v>
      </c>
      <c r="C33" s="50"/>
      <c r="D33" s="75"/>
      <c r="E33" s="145">
        <f t="shared" si="0"/>
        <v>0</v>
      </c>
      <c r="F33" s="26">
        <f t="shared" si="1"/>
        <v>0</v>
      </c>
      <c r="H33" s="26"/>
      <c r="L33" s="48"/>
      <c r="M33" s="5"/>
      <c r="N33" s="50"/>
      <c r="O33" s="75"/>
      <c r="P33" s="89"/>
      <c r="Q33" s="26"/>
    </row>
    <row r="34" spans="1:17">
      <c r="A34" s="48" t="s">
        <v>13</v>
      </c>
      <c r="B34" s="5">
        <v>24</v>
      </c>
      <c r="C34" s="50">
        <f>[1]Dana!$P$53</f>
        <v>0</v>
      </c>
      <c r="D34" s="75">
        <f>[1]Dana!$P$54</f>
        <v>0</v>
      </c>
      <c r="E34" s="145">
        <f t="shared" si="0"/>
        <v>0</v>
      </c>
      <c r="F34" s="26">
        <f t="shared" si="1"/>
        <v>24</v>
      </c>
      <c r="H34" s="26"/>
      <c r="L34" s="48"/>
      <c r="M34" s="5"/>
      <c r="N34" s="50"/>
      <c r="O34" s="75"/>
      <c r="P34" s="89"/>
      <c r="Q34" s="26"/>
    </row>
    <row r="35" spans="1:17">
      <c r="A35" s="48"/>
      <c r="B35" s="5">
        <v>0</v>
      </c>
      <c r="C35" s="50"/>
      <c r="D35" s="75"/>
      <c r="E35" s="145">
        <f t="shared" si="0"/>
        <v>0</v>
      </c>
      <c r="F35" s="26">
        <f t="shared" si="1"/>
        <v>0</v>
      </c>
      <c r="H35" s="26"/>
      <c r="L35" s="48"/>
      <c r="M35" s="5"/>
      <c r="N35" s="50"/>
      <c r="O35" s="75"/>
      <c r="P35" s="89"/>
      <c r="Q35" s="26"/>
    </row>
    <row r="36" spans="1:17">
      <c r="A36" s="48" t="s">
        <v>50</v>
      </c>
      <c r="B36" s="5">
        <v>9</v>
      </c>
      <c r="C36" s="50">
        <f>[1]Dana!$P$57</f>
        <v>0</v>
      </c>
      <c r="D36" s="75">
        <f>[1]Dana!$P$58</f>
        <v>0</v>
      </c>
      <c r="E36" s="145">
        <f t="shared" si="0"/>
        <v>0</v>
      </c>
      <c r="F36" s="26">
        <f t="shared" si="1"/>
        <v>9</v>
      </c>
      <c r="I36" s="26"/>
      <c r="L36" s="48"/>
      <c r="M36" s="5"/>
      <c r="N36" s="50"/>
      <c r="O36" s="75"/>
      <c r="P36" s="89"/>
      <c r="Q36" s="26"/>
    </row>
    <row r="37" spans="1:17">
      <c r="A37" s="48"/>
      <c r="B37" s="5">
        <v>0</v>
      </c>
      <c r="C37" s="50"/>
      <c r="D37" s="75"/>
      <c r="E37" s="145">
        <f t="shared" si="0"/>
        <v>0</v>
      </c>
      <c r="F37" s="26">
        <f t="shared" si="1"/>
        <v>0</v>
      </c>
      <c r="H37" s="26"/>
      <c r="L37" s="48"/>
      <c r="M37" s="5"/>
      <c r="N37" s="50"/>
      <c r="O37" s="75"/>
      <c r="P37" s="89"/>
      <c r="Q37" s="26"/>
    </row>
    <row r="38" spans="1:17">
      <c r="A38" s="48" t="s">
        <v>6</v>
      </c>
      <c r="B38" s="5">
        <v>25</v>
      </c>
      <c r="C38" s="50">
        <f>[1]Dana!$P$61</f>
        <v>0</v>
      </c>
      <c r="D38" s="75">
        <f>[1]Dana!$P$62</f>
        <v>0</v>
      </c>
      <c r="E38" s="145">
        <f t="shared" si="0"/>
        <v>0</v>
      </c>
      <c r="F38" s="26">
        <f t="shared" si="1"/>
        <v>25</v>
      </c>
      <c r="H38" s="26"/>
      <c r="L38" s="48"/>
      <c r="M38" s="5"/>
      <c r="N38" s="50"/>
      <c r="O38" s="75"/>
      <c r="P38" s="89"/>
      <c r="Q38" s="26"/>
    </row>
    <row r="39" spans="1:17">
      <c r="A39" s="48"/>
      <c r="B39" s="5">
        <v>0</v>
      </c>
      <c r="C39" s="50"/>
      <c r="D39" s="75"/>
      <c r="E39" s="145">
        <f t="shared" si="0"/>
        <v>0</v>
      </c>
      <c r="F39" s="26">
        <f t="shared" si="1"/>
        <v>0</v>
      </c>
      <c r="L39" s="48"/>
      <c r="M39" s="5"/>
      <c r="N39" s="50"/>
      <c r="O39" s="75"/>
      <c r="P39" s="89"/>
      <c r="Q39" s="26"/>
    </row>
    <row r="40" spans="1:17">
      <c r="A40" s="48" t="s">
        <v>51</v>
      </c>
      <c r="B40" s="5">
        <v>2</v>
      </c>
      <c r="C40" s="50">
        <f>[1]Dana!$P$65</f>
        <v>0</v>
      </c>
      <c r="D40" s="75">
        <f>[1]Dana!$P$66</f>
        <v>0</v>
      </c>
      <c r="E40" s="145">
        <f t="shared" si="0"/>
        <v>0</v>
      </c>
      <c r="F40" s="26">
        <f t="shared" si="1"/>
        <v>2</v>
      </c>
      <c r="L40" s="48"/>
      <c r="M40" s="5"/>
      <c r="N40" s="50"/>
      <c r="O40" s="75"/>
      <c r="P40" s="89"/>
      <c r="Q40" s="26"/>
    </row>
    <row r="41" spans="1:17">
      <c r="A41" s="48"/>
      <c r="B41" s="5">
        <v>0</v>
      </c>
      <c r="C41" s="50"/>
      <c r="D41" s="75"/>
      <c r="E41" s="145">
        <f t="shared" si="0"/>
        <v>0</v>
      </c>
      <c r="F41" s="26">
        <f t="shared" si="1"/>
        <v>0</v>
      </c>
      <c r="L41" s="48"/>
      <c r="M41" s="5"/>
      <c r="N41" s="50"/>
      <c r="O41" s="75"/>
      <c r="P41" s="95"/>
      <c r="Q41" s="26"/>
    </row>
    <row r="42" spans="1:17">
      <c r="A42" s="48" t="s">
        <v>17</v>
      </c>
      <c r="B42" s="5">
        <v>0</v>
      </c>
      <c r="C42" s="50">
        <f>[1]Dana!$P$69</f>
        <v>0</v>
      </c>
      <c r="D42" s="81">
        <f>[1]Dana!$P$70</f>
        <v>0</v>
      </c>
      <c r="E42" s="145">
        <f t="shared" si="0"/>
        <v>0</v>
      </c>
      <c r="F42" s="26">
        <f t="shared" si="1"/>
        <v>0</v>
      </c>
      <c r="L42" s="48"/>
      <c r="M42" s="5"/>
      <c r="N42" s="50"/>
      <c r="O42" s="81"/>
      <c r="P42" s="95"/>
      <c r="Q42" s="26"/>
    </row>
    <row r="43" spans="1:17">
      <c r="A43" s="48"/>
      <c r="B43" s="5">
        <v>0</v>
      </c>
      <c r="C43" s="50"/>
      <c r="D43" s="75"/>
      <c r="E43" s="145">
        <f t="shared" si="0"/>
        <v>0</v>
      </c>
      <c r="F43" s="26">
        <f t="shared" si="1"/>
        <v>0</v>
      </c>
      <c r="L43" s="48"/>
      <c r="M43" s="5"/>
      <c r="N43" s="50"/>
      <c r="O43" s="75"/>
      <c r="P43" s="95"/>
      <c r="Q43" s="26"/>
    </row>
    <row r="44" spans="1:17">
      <c r="A44" s="48" t="s">
        <v>18</v>
      </c>
      <c r="B44" s="5">
        <v>0</v>
      </c>
      <c r="C44" s="50">
        <f>[1]Dana!$P$73</f>
        <v>0</v>
      </c>
      <c r="D44" s="75">
        <f>[1]Dana!$P$74</f>
        <v>0</v>
      </c>
      <c r="E44" s="145">
        <f t="shared" si="0"/>
        <v>0</v>
      </c>
      <c r="F44" s="26">
        <f t="shared" si="1"/>
        <v>0</v>
      </c>
      <c r="L44" s="48"/>
      <c r="M44" s="5"/>
      <c r="N44" s="50"/>
      <c r="O44" s="75"/>
      <c r="P44" s="95"/>
      <c r="Q44" s="26"/>
    </row>
    <row r="45" spans="1:17">
      <c r="A45" s="48"/>
      <c r="B45" s="14">
        <v>0</v>
      </c>
      <c r="C45" s="50"/>
      <c r="D45" s="75"/>
      <c r="E45" s="145">
        <f t="shared" si="0"/>
        <v>0</v>
      </c>
      <c r="F45" s="26">
        <f t="shared" si="1"/>
        <v>0</v>
      </c>
      <c r="L45" s="48"/>
      <c r="M45" s="14"/>
      <c r="N45" s="50"/>
      <c r="O45" s="75"/>
      <c r="P45" s="95"/>
      <c r="Q45" s="26"/>
    </row>
    <row r="46" spans="1:17" s="7" customFormat="1">
      <c r="A46" s="141" t="s">
        <v>63</v>
      </c>
      <c r="C46" s="15">
        <f>[1]Dana!$P$77</f>
        <v>0</v>
      </c>
      <c r="D46" s="15">
        <f>[1]Dana!$P$78</f>
        <v>0</v>
      </c>
      <c r="E46" s="145">
        <f t="shared" si="0"/>
        <v>0</v>
      </c>
      <c r="F46" s="26">
        <f t="shared" si="1"/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7" s="7" customFormat="1">
      <c r="A47" s="6"/>
      <c r="C47" s="12"/>
      <c r="D47" s="15"/>
      <c r="E47" s="145">
        <f t="shared" si="0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7" s="7" customFormat="1">
      <c r="A48" s="7" t="s">
        <v>64</v>
      </c>
      <c r="C48" s="15">
        <f>[1]Dana!$P$81</f>
        <v>0</v>
      </c>
      <c r="D48" s="15">
        <f>[1]Dana!$P$82</f>
        <v>0</v>
      </c>
      <c r="E48" s="145">
        <f t="shared" si="0"/>
        <v>0</v>
      </c>
      <c r="F48" s="26">
        <f t="shared" si="1"/>
        <v>0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C49" s="12"/>
      <c r="D49" s="15"/>
      <c r="E49" s="145">
        <f t="shared" si="0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s="34" customFormat="1">
      <c r="A50" s="48" t="s">
        <v>4</v>
      </c>
      <c r="B50" s="14">
        <v>0</v>
      </c>
      <c r="C50" s="50">
        <f>[1]Dana!$P$85</f>
        <v>0</v>
      </c>
      <c r="D50" s="75">
        <f>[1]Dana!$P$86</f>
        <v>0</v>
      </c>
      <c r="E50" s="145">
        <f t="shared" si="0"/>
        <v>0</v>
      </c>
      <c r="F50" s="26">
        <f t="shared" si="1"/>
        <v>0</v>
      </c>
    </row>
    <row r="51" spans="1:16" s="34" customFormat="1">
      <c r="A51" s="6"/>
      <c r="B51" s="14">
        <v>0</v>
      </c>
      <c r="C51" s="50"/>
      <c r="D51" s="75"/>
      <c r="E51" s="145">
        <f t="shared" si="0"/>
        <v>0</v>
      </c>
      <c r="F51" s="26">
        <f t="shared" si="1"/>
        <v>0</v>
      </c>
    </row>
    <row r="52" spans="1:16" s="34" customFormat="1">
      <c r="A52" s="6" t="s">
        <v>45</v>
      </c>
      <c r="B52" s="50">
        <f>SUM(B28:B50)</f>
        <v>116</v>
      </c>
      <c r="C52" s="50">
        <f>SUM(C28:C50)</f>
        <v>0</v>
      </c>
      <c r="D52" s="79">
        <f>SUM(D28:D50)</f>
        <v>0</v>
      </c>
      <c r="E52" s="145">
        <f t="shared" si="0"/>
        <v>0</v>
      </c>
      <c r="F52" s="26">
        <f t="shared" si="1"/>
        <v>116</v>
      </c>
    </row>
    <row r="53" spans="1:16">
      <c r="A53" s="7"/>
      <c r="B53" s="15">
        <v>0</v>
      </c>
      <c r="C53" s="29">
        <f>C52</f>
        <v>0</v>
      </c>
      <c r="D53" s="101">
        <f>D52</f>
        <v>0</v>
      </c>
      <c r="E53" s="146">
        <f t="shared" ref="E53" si="2">C53-D53</f>
        <v>0</v>
      </c>
      <c r="F53" s="26">
        <f t="shared" si="1"/>
        <v>0</v>
      </c>
    </row>
    <row r="54" spans="1:16">
      <c r="A54" s="61" t="s">
        <v>23</v>
      </c>
      <c r="B54" s="74">
        <v>155866</v>
      </c>
      <c r="C54" s="29">
        <f>C14</f>
        <v>159</v>
      </c>
      <c r="D54" s="101">
        <f>D14</f>
        <v>1562</v>
      </c>
      <c r="E54" s="146">
        <f>C54-D54</f>
        <v>-1403</v>
      </c>
      <c r="F54" s="26">
        <f t="shared" si="1"/>
        <v>154463</v>
      </c>
      <c r="G54" s="29"/>
    </row>
    <row r="55" spans="1:16">
      <c r="A55" s="7" t="s">
        <v>58</v>
      </c>
      <c r="B55" s="74">
        <v>0</v>
      </c>
      <c r="C55" s="29">
        <f>C25</f>
        <v>0</v>
      </c>
      <c r="D55" s="101">
        <f>D25</f>
        <v>0</v>
      </c>
      <c r="E55" s="146">
        <f t="shared" ref="E55:E57" si="3">C55-D55</f>
        <v>0</v>
      </c>
      <c r="F55" s="26">
        <f t="shared" si="1"/>
        <v>0</v>
      </c>
      <c r="G55" s="29"/>
    </row>
    <row r="56" spans="1:16">
      <c r="A56" s="7" t="s">
        <v>59</v>
      </c>
      <c r="B56" s="74">
        <v>116</v>
      </c>
      <c r="C56" s="29">
        <f>C52</f>
        <v>0</v>
      </c>
      <c r="D56" s="101">
        <f>D52</f>
        <v>0</v>
      </c>
      <c r="E56" s="146">
        <f t="shared" si="3"/>
        <v>0</v>
      </c>
      <c r="F56" s="26">
        <f t="shared" si="1"/>
        <v>116</v>
      </c>
      <c r="G56" s="136"/>
    </row>
    <row r="57" spans="1:16">
      <c r="A57" s="64" t="s">
        <v>3</v>
      </c>
      <c r="B57" s="26">
        <f>SUM(B53:B56)</f>
        <v>155982</v>
      </c>
      <c r="C57" s="29">
        <f t="shared" ref="C57:D57" si="4">SUM(C54:C56)</f>
        <v>159</v>
      </c>
      <c r="D57" s="101">
        <f t="shared" si="4"/>
        <v>1562</v>
      </c>
      <c r="E57" s="146">
        <f t="shared" si="3"/>
        <v>-1403</v>
      </c>
      <c r="F57" s="26">
        <f t="shared" si="1"/>
        <v>154579</v>
      </c>
      <c r="G57" s="29"/>
    </row>
    <row r="58" spans="1:16">
      <c r="A58" s="8"/>
      <c r="B58" s="15">
        <v>0</v>
      </c>
      <c r="D58" s="75"/>
      <c r="E58" s="145">
        <f t="shared" ref="E58:E61" si="5">C58-D58</f>
        <v>0</v>
      </c>
      <c r="F58" s="26">
        <f t="shared" si="1"/>
        <v>0</v>
      </c>
    </row>
    <row r="59" spans="1:16">
      <c r="A59" s="37" t="s">
        <v>30</v>
      </c>
      <c r="B59" s="24">
        <v>0</v>
      </c>
      <c r="D59" s="75"/>
      <c r="E59" s="145">
        <f t="shared" si="5"/>
        <v>0</v>
      </c>
      <c r="F59" s="26">
        <f t="shared" si="1"/>
        <v>0</v>
      </c>
    </row>
    <row r="60" spans="1:16">
      <c r="A60" s="67" t="s">
        <v>31</v>
      </c>
      <c r="B60" s="148">
        <v>548</v>
      </c>
      <c r="C60" s="149">
        <v>0</v>
      </c>
      <c r="D60" s="150">
        <v>5</v>
      </c>
      <c r="E60" s="151">
        <f t="shared" si="5"/>
        <v>-5</v>
      </c>
      <c r="F60" s="152">
        <f>B60+E60</f>
        <v>543</v>
      </c>
    </row>
    <row r="61" spans="1:16">
      <c r="A61" s="67" t="s">
        <v>32</v>
      </c>
      <c r="B61" s="148">
        <v>1</v>
      </c>
      <c r="C61" s="149">
        <v>0</v>
      </c>
      <c r="D61" s="150">
        <v>0</v>
      </c>
      <c r="E61" s="151">
        <f t="shared" si="5"/>
        <v>0</v>
      </c>
      <c r="F61" s="152">
        <f t="shared" si="1"/>
        <v>1</v>
      </c>
    </row>
    <row r="62" spans="1:16">
      <c r="A62" s="83" t="s">
        <v>46</v>
      </c>
      <c r="B62" s="148">
        <v>6286</v>
      </c>
      <c r="C62" s="149">
        <v>429</v>
      </c>
      <c r="D62" s="153"/>
      <c r="E62" s="154">
        <v>429</v>
      </c>
      <c r="F62" s="152">
        <f>B62+E62</f>
        <v>6715</v>
      </c>
    </row>
    <row r="63" spans="1:16">
      <c r="A63" s="83" t="s">
        <v>47</v>
      </c>
      <c r="B63" s="148">
        <v>0</v>
      </c>
      <c r="C63" s="149">
        <v>0</v>
      </c>
      <c r="D63" s="153">
        <v>0</v>
      </c>
      <c r="E63" s="154"/>
      <c r="F63" s="152">
        <f t="shared" si="1"/>
        <v>0</v>
      </c>
    </row>
    <row r="64" spans="1:16" s="51" customFormat="1">
      <c r="A64" s="67" t="s">
        <v>3</v>
      </c>
      <c r="B64" s="26">
        <f>SUM(B60:B63)</f>
        <v>6835</v>
      </c>
      <c r="C64" s="77">
        <f>SUM(C60:C63)</f>
        <v>429</v>
      </c>
      <c r="D64" s="77">
        <f t="shared" ref="D64:E64" si="6">SUM(D60:D63)</f>
        <v>5</v>
      </c>
      <c r="E64" s="77">
        <f t="shared" si="6"/>
        <v>424</v>
      </c>
      <c r="F64" s="152">
        <f t="shared" si="1"/>
        <v>7259</v>
      </c>
      <c r="H64" s="51">
        <f>F57+F64</f>
        <v>161838</v>
      </c>
      <c r="P64" s="54"/>
    </row>
    <row r="65" spans="1:6">
      <c r="F65" s="26"/>
    </row>
    <row r="66" spans="1:6">
      <c r="F66" s="26"/>
    </row>
    <row r="67" spans="1:6">
      <c r="F67" s="26"/>
    </row>
    <row r="68" spans="1:6">
      <c r="F68" s="26"/>
    </row>
    <row r="69" spans="1:6">
      <c r="F69" s="26"/>
    </row>
    <row r="70" spans="1:6" s="14" customFormat="1">
      <c r="A70" s="3"/>
      <c r="B70" s="3"/>
      <c r="C70" s="77"/>
      <c r="D70" s="78"/>
      <c r="E70" s="147"/>
      <c r="F70" s="26"/>
    </row>
    <row r="71" spans="1:6" s="14" customFormat="1">
      <c r="A71" s="3"/>
      <c r="B71" s="3"/>
      <c r="C71" s="77"/>
      <c r="D71" s="78"/>
      <c r="E71" s="147"/>
      <c r="F71" s="26"/>
    </row>
    <row r="72" spans="1:6" s="14" customFormat="1">
      <c r="A72" s="3"/>
      <c r="B72" s="3"/>
      <c r="C72" s="77"/>
      <c r="D72" s="78"/>
      <c r="E72" s="147"/>
      <c r="F72" s="3"/>
    </row>
    <row r="73" spans="1:6" s="14" customFormat="1">
      <c r="A73" s="3"/>
      <c r="B73" s="3"/>
      <c r="C73" s="77"/>
      <c r="D73" s="78"/>
      <c r="E73" s="147"/>
      <c r="F73" s="3"/>
    </row>
    <row r="74" spans="1:6" s="7" customFormat="1">
      <c r="A74" s="3"/>
      <c r="B74" s="3"/>
      <c r="C74" s="77"/>
      <c r="D74" s="78"/>
      <c r="E74" s="147"/>
      <c r="F74" s="3"/>
    </row>
    <row r="75" spans="1:6" s="7" customFormat="1">
      <c r="A75" s="3"/>
      <c r="B75" s="3"/>
      <c r="C75" s="77"/>
      <c r="D75" s="78"/>
      <c r="E75" s="147"/>
      <c r="F75" s="3"/>
    </row>
    <row r="76" spans="1:6" s="7" customFormat="1">
      <c r="A76" s="3"/>
      <c r="B76" s="3"/>
      <c r="C76" s="77"/>
      <c r="D76" s="78"/>
      <c r="E76" s="147"/>
      <c r="F76" s="3"/>
    </row>
    <row r="77" spans="1:6" s="7" customFormat="1">
      <c r="A77" s="3"/>
      <c r="B77" s="3"/>
      <c r="C77" s="77"/>
      <c r="D77" s="78"/>
      <c r="E77" s="147"/>
      <c r="F77" s="3"/>
    </row>
    <row r="78" spans="1:6" s="7" customFormat="1">
      <c r="A78" s="3"/>
      <c r="B78" s="3"/>
      <c r="C78" s="77"/>
      <c r="D78" s="78"/>
      <c r="E78" s="147"/>
      <c r="F78" s="3"/>
    </row>
    <row r="79" spans="1:6" s="7" customFormat="1">
      <c r="A79" s="3"/>
      <c r="B79" s="3"/>
      <c r="C79" s="77"/>
      <c r="D79" s="78"/>
      <c r="E79" s="147"/>
      <c r="F79" s="3"/>
    </row>
    <row r="80" spans="1:6" s="7" customFormat="1">
      <c r="A80" s="3"/>
      <c r="B80" s="3"/>
      <c r="C80" s="77"/>
      <c r="D80" s="78"/>
      <c r="E80" s="147"/>
      <c r="F80" s="3"/>
    </row>
    <row r="81" spans="1:6" s="3" customFormat="1">
      <c r="C81" s="77"/>
      <c r="D81" s="78"/>
      <c r="E81" s="147"/>
    </row>
    <row r="82" spans="1:6" s="7" customFormat="1">
      <c r="A82" s="3"/>
      <c r="B82" s="3"/>
      <c r="C82" s="77"/>
      <c r="D82" s="78"/>
      <c r="E82" s="147"/>
      <c r="F82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75" bottom="0.65" header="0.33" footer="0.34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3" type="noConversion"/>
  <printOptions horizontalCentered="1" gridLines="1"/>
  <pageMargins left="0.42" right="0.46" top="0.75" bottom="0.65" header="0.33" footer="0.34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2"/>
  <sheetViews>
    <sheetView showZeros="0" zoomScaleNormal="100" workbookViewId="0">
      <pane xSplit="1" ySplit="2" topLeftCell="B23" activePane="bottomRight" state="frozen"/>
      <selection pane="topRight" activeCell="B1" sqref="B1"/>
      <selection pane="bottomLeft" activeCell="A3" sqref="A3"/>
      <selection pane="bottomRight" activeCell="C65" sqref="C65"/>
    </sheetView>
  </sheetViews>
  <sheetFormatPr defaultColWidth="11.42578125" defaultRowHeight="12.75"/>
  <cols>
    <col min="1" max="1" width="30.28515625" style="3" bestFit="1" customWidth="1"/>
    <col min="2" max="2" width="11.28515625" style="3" customWidth="1"/>
    <col min="3" max="3" width="8" style="77" bestFit="1" customWidth="1"/>
    <col min="4" max="4" width="11.140625" style="78" bestFit="1" customWidth="1"/>
    <col min="5" max="5" width="8.28515625" style="147" bestFit="1" customWidth="1"/>
    <col min="6" max="6" width="12.42578125" style="3" customWidth="1"/>
    <col min="7" max="16384" width="11.42578125" style="18"/>
  </cols>
  <sheetData>
    <row r="1" spans="1:16">
      <c r="A1" s="2" t="s">
        <v>21</v>
      </c>
      <c r="B1" s="25" t="s">
        <v>26</v>
      </c>
      <c r="C1" s="68" t="s">
        <v>27</v>
      </c>
      <c r="D1" s="69" t="s">
        <v>28</v>
      </c>
      <c r="E1" s="142" t="s">
        <v>40</v>
      </c>
      <c r="F1" s="28" t="s">
        <v>26</v>
      </c>
    </row>
    <row r="2" spans="1:16" s="3" customFormat="1">
      <c r="A2" s="2"/>
      <c r="B2" s="139" t="s">
        <v>60</v>
      </c>
      <c r="C2" s="71" t="s">
        <v>62</v>
      </c>
      <c r="D2" s="133" t="s">
        <v>62</v>
      </c>
      <c r="E2" s="143" t="s">
        <v>62</v>
      </c>
      <c r="F2" s="71" t="s">
        <v>62</v>
      </c>
    </row>
    <row r="3" spans="1:16" s="3" customFormat="1">
      <c r="A3" s="2" t="s">
        <v>12</v>
      </c>
      <c r="B3" s="4"/>
      <c r="C3" s="72"/>
      <c r="D3" s="73"/>
      <c r="E3" s="144"/>
      <c r="F3" s="27"/>
    </row>
    <row r="4" spans="1:16">
      <c r="A4" s="48" t="s">
        <v>0</v>
      </c>
      <c r="B4" s="5"/>
      <c r="C4" s="74">
        <f>[1]Feldberg!$P$4</f>
        <v>398</v>
      </c>
      <c r="D4" s="75">
        <f>[1]Feldberg!$P$5</f>
        <v>2122</v>
      </c>
      <c r="E4" s="145">
        <f>C4-D4</f>
        <v>-1724</v>
      </c>
      <c r="F4" s="26"/>
    </row>
    <row r="5" spans="1:16">
      <c r="A5" s="48"/>
      <c r="B5" s="5">
        <v>0</v>
      </c>
      <c r="C5" s="74"/>
      <c r="D5" s="75"/>
      <c r="E5" s="145">
        <f t="shared" ref="E5:E52" si="0">C5-D5</f>
        <v>0</v>
      </c>
      <c r="F5" s="26"/>
    </row>
    <row r="6" spans="1:16">
      <c r="A6" s="48" t="s">
        <v>2</v>
      </c>
      <c r="B6" s="5"/>
      <c r="C6" s="74">
        <f>[1]Feldberg!$P$7+[1]Feldberg!$P$8</f>
        <v>998</v>
      </c>
      <c r="D6" s="75">
        <f>[1]Feldberg!$P$10+[1]Feldberg!$P$11+[1]Feldberg!$P$12</f>
        <v>361</v>
      </c>
      <c r="E6" s="145">
        <f t="shared" si="0"/>
        <v>637</v>
      </c>
      <c r="F6" s="26"/>
    </row>
    <row r="7" spans="1:16">
      <c r="A7" s="48"/>
      <c r="B7" s="5">
        <v>0</v>
      </c>
      <c r="C7" s="74"/>
      <c r="D7" s="75"/>
      <c r="E7" s="145">
        <f t="shared" si="0"/>
        <v>0</v>
      </c>
      <c r="F7" s="26"/>
    </row>
    <row r="8" spans="1:16">
      <c r="A8" s="48" t="s">
        <v>11</v>
      </c>
      <c r="B8" s="5"/>
      <c r="C8" s="74">
        <f>[1]Feldberg!$P$14</f>
        <v>0</v>
      </c>
      <c r="D8" s="75">
        <f>[1]Feldberg!$P$15</f>
        <v>0</v>
      </c>
      <c r="E8" s="145">
        <f t="shared" si="0"/>
        <v>0</v>
      </c>
      <c r="F8" s="26"/>
    </row>
    <row r="9" spans="1:16" s="34" customFormat="1">
      <c r="A9" s="48"/>
      <c r="B9" s="5"/>
      <c r="C9" s="74"/>
      <c r="D9" s="75"/>
      <c r="E9" s="145">
        <f t="shared" si="0"/>
        <v>0</v>
      </c>
      <c r="F9" s="26"/>
    </row>
    <row r="10" spans="1:16" s="51" customFormat="1">
      <c r="A10" s="48" t="s">
        <v>53</v>
      </c>
      <c r="B10" s="74"/>
      <c r="C10" s="74">
        <f>[1]Feldberg!$P$17</f>
        <v>0</v>
      </c>
      <c r="D10" s="75">
        <f>[1]Feldberg!$P$18</f>
        <v>0</v>
      </c>
      <c r="E10" s="145">
        <f t="shared" si="0"/>
        <v>0</v>
      </c>
      <c r="F10" s="26"/>
      <c r="G10" s="57"/>
      <c r="H10" s="57"/>
      <c r="I10" s="57"/>
      <c r="J10" s="57"/>
      <c r="K10" s="57"/>
      <c r="L10" s="57"/>
      <c r="M10" s="57"/>
      <c r="N10" s="53"/>
      <c r="O10" s="56"/>
      <c r="P10" s="54"/>
    </row>
    <row r="11" spans="1:16" s="51" customFormat="1">
      <c r="A11" s="1"/>
      <c r="B11" s="74"/>
      <c r="C11" s="74"/>
      <c r="D11" s="75"/>
      <c r="E11" s="145">
        <f t="shared" si="0"/>
        <v>0</v>
      </c>
      <c r="F11" s="26"/>
      <c r="G11" s="57"/>
      <c r="H11" s="57"/>
      <c r="I11" s="57"/>
      <c r="J11" s="57"/>
      <c r="K11" s="57"/>
      <c r="L11" s="57"/>
      <c r="M11" s="57"/>
      <c r="N11" s="53"/>
      <c r="O11" s="56"/>
      <c r="P11" s="54"/>
    </row>
    <row r="12" spans="1:16" s="51" customFormat="1">
      <c r="A12" s="48" t="s">
        <v>54</v>
      </c>
      <c r="B12" s="74"/>
      <c r="C12" s="74">
        <f>[1]Feldberg!$P$20</f>
        <v>0</v>
      </c>
      <c r="D12" s="75">
        <f>[1]Feldberg!$P$21</f>
        <v>0</v>
      </c>
      <c r="E12" s="145">
        <f t="shared" si="0"/>
        <v>0</v>
      </c>
      <c r="F12" s="26"/>
      <c r="G12" s="57"/>
      <c r="H12" s="57"/>
      <c r="I12" s="57"/>
      <c r="J12" s="57"/>
      <c r="K12" s="57"/>
      <c r="L12" s="57"/>
      <c r="M12" s="57"/>
      <c r="N12" s="53"/>
      <c r="O12" s="56"/>
      <c r="P12" s="54"/>
    </row>
    <row r="13" spans="1:16">
      <c r="A13" s="1"/>
      <c r="B13" s="5">
        <v>0</v>
      </c>
      <c r="C13" s="74"/>
      <c r="D13" s="75"/>
      <c r="E13" s="145">
        <f t="shared" si="0"/>
        <v>0</v>
      </c>
      <c r="F13" s="26"/>
    </row>
    <row r="14" spans="1:16">
      <c r="A14" s="1" t="s">
        <v>43</v>
      </c>
      <c r="B14" s="5">
        <v>8484</v>
      </c>
      <c r="C14" s="74">
        <f>SUM(C4:C12)</f>
        <v>1396</v>
      </c>
      <c r="D14" s="75">
        <f>SUM(D4:D12)</f>
        <v>2483</v>
      </c>
      <c r="E14" s="145">
        <f t="shared" si="0"/>
        <v>-1087</v>
      </c>
      <c r="F14" s="26">
        <f>B14+E14</f>
        <v>7397</v>
      </c>
    </row>
    <row r="15" spans="1:16">
      <c r="A15" s="1"/>
      <c r="B15" s="5">
        <v>0</v>
      </c>
      <c r="C15" s="74"/>
      <c r="D15" s="75"/>
      <c r="E15" s="145">
        <f t="shared" si="0"/>
        <v>0</v>
      </c>
      <c r="F15" s="26">
        <f t="shared" ref="F15:F63" si="1">B15+E15</f>
        <v>0</v>
      </c>
    </row>
    <row r="16" spans="1:16">
      <c r="A16" s="2" t="s">
        <v>1</v>
      </c>
      <c r="B16" s="5">
        <v>0</v>
      </c>
      <c r="C16" s="74"/>
      <c r="D16" s="75"/>
      <c r="E16" s="145">
        <f t="shared" si="0"/>
        <v>0</v>
      </c>
      <c r="F16" s="26">
        <f t="shared" si="1"/>
        <v>0</v>
      </c>
    </row>
    <row r="17" spans="1:7">
      <c r="A17" s="48" t="s">
        <v>24</v>
      </c>
      <c r="B17" s="26">
        <v>0</v>
      </c>
      <c r="C17" s="74">
        <f>[1]Feldberg!$P$27</f>
        <v>0</v>
      </c>
      <c r="D17" s="75">
        <f>[1]Feldberg!$P$28</f>
        <v>0</v>
      </c>
      <c r="E17" s="145">
        <f t="shared" si="0"/>
        <v>0</v>
      </c>
      <c r="F17" s="26">
        <f t="shared" si="1"/>
        <v>0</v>
      </c>
    </row>
    <row r="18" spans="1:7">
      <c r="A18" s="48"/>
      <c r="B18" s="26">
        <v>0</v>
      </c>
      <c r="C18" s="74"/>
      <c r="D18" s="75"/>
      <c r="E18" s="145">
        <f t="shared" si="0"/>
        <v>0</v>
      </c>
      <c r="F18" s="26">
        <f t="shared" si="1"/>
        <v>0</v>
      </c>
    </row>
    <row r="19" spans="1:7">
      <c r="A19" s="48" t="s">
        <v>25</v>
      </c>
      <c r="B19" s="26">
        <v>34</v>
      </c>
      <c r="C19" s="74">
        <f>[1]Feldberg!$P$31</f>
        <v>0</v>
      </c>
      <c r="D19" s="75">
        <f>[1]Feldberg!$P$32</f>
        <v>0</v>
      </c>
      <c r="E19" s="145">
        <f t="shared" si="0"/>
        <v>0</v>
      </c>
      <c r="F19" s="26">
        <f t="shared" si="1"/>
        <v>34</v>
      </c>
    </row>
    <row r="20" spans="1:7">
      <c r="A20" s="48"/>
      <c r="B20" s="26">
        <v>0</v>
      </c>
      <c r="E20" s="145">
        <f t="shared" si="0"/>
        <v>0</v>
      </c>
      <c r="F20" s="26">
        <f t="shared" si="1"/>
        <v>0</v>
      </c>
    </row>
    <row r="21" spans="1:7">
      <c r="A21" s="49" t="s">
        <v>41</v>
      </c>
      <c r="B21" s="26">
        <v>0</v>
      </c>
      <c r="C21" s="50"/>
      <c r="D21" s="75"/>
      <c r="E21" s="145">
        <f t="shared" si="0"/>
        <v>0</v>
      </c>
      <c r="F21" s="26">
        <f t="shared" si="1"/>
        <v>0</v>
      </c>
      <c r="G21" s="18">
        <v>0</v>
      </c>
    </row>
    <row r="22" spans="1:7">
      <c r="A22" s="49"/>
      <c r="B22" s="26">
        <v>0</v>
      </c>
      <c r="C22" s="50"/>
      <c r="D22" s="79"/>
      <c r="E22" s="145">
        <f t="shared" si="0"/>
        <v>0</v>
      </c>
      <c r="F22" s="26">
        <f t="shared" si="1"/>
        <v>0</v>
      </c>
    </row>
    <row r="23" spans="1:7">
      <c r="A23" s="49" t="s">
        <v>42</v>
      </c>
      <c r="B23" s="26">
        <v>0</v>
      </c>
      <c r="C23" s="50"/>
      <c r="D23" s="75"/>
      <c r="E23" s="145">
        <f t="shared" si="0"/>
        <v>0</v>
      </c>
      <c r="F23" s="26">
        <f t="shared" si="1"/>
        <v>0</v>
      </c>
      <c r="G23" s="18">
        <v>0</v>
      </c>
    </row>
    <row r="24" spans="1:7">
      <c r="A24" s="49"/>
      <c r="B24" s="26">
        <v>0</v>
      </c>
      <c r="C24" s="50"/>
      <c r="D24" s="79"/>
      <c r="E24" s="145">
        <f t="shared" si="0"/>
        <v>0</v>
      </c>
      <c r="F24" s="26">
        <f t="shared" si="1"/>
        <v>0</v>
      </c>
    </row>
    <row r="25" spans="1:7">
      <c r="A25" s="1" t="s">
        <v>44</v>
      </c>
      <c r="B25" s="26">
        <v>34</v>
      </c>
      <c r="C25" s="50">
        <f>SUM(C17,C19,C21,C23)</f>
        <v>0</v>
      </c>
      <c r="D25" s="75">
        <f>SUM(D17,D19,D21,D23)</f>
        <v>0</v>
      </c>
      <c r="E25" s="145">
        <f t="shared" si="0"/>
        <v>0</v>
      </c>
      <c r="F25" s="26">
        <f t="shared" si="1"/>
        <v>34</v>
      </c>
    </row>
    <row r="26" spans="1:7">
      <c r="A26" s="1"/>
      <c r="B26" s="11">
        <v>0</v>
      </c>
      <c r="C26" s="50"/>
      <c r="D26" s="79"/>
      <c r="E26" s="145">
        <f t="shared" si="0"/>
        <v>0</v>
      </c>
      <c r="F26" s="26">
        <f t="shared" si="1"/>
        <v>0</v>
      </c>
    </row>
    <row r="27" spans="1:7">
      <c r="A27" s="2" t="s">
        <v>19</v>
      </c>
      <c r="B27" s="5">
        <v>0</v>
      </c>
      <c r="C27" s="50"/>
      <c r="D27" s="79"/>
      <c r="E27" s="145">
        <f t="shared" si="0"/>
        <v>0</v>
      </c>
      <c r="F27" s="26">
        <f t="shared" si="1"/>
        <v>0</v>
      </c>
    </row>
    <row r="28" spans="1:7" s="3" customFormat="1">
      <c r="A28" s="48" t="s">
        <v>16</v>
      </c>
      <c r="B28" s="5">
        <v>2</v>
      </c>
      <c r="C28" s="98">
        <f>[1]Feldberg!$P$41</f>
        <v>0</v>
      </c>
      <c r="D28" s="75">
        <f>[1]Feldberg!$P$42</f>
        <v>0</v>
      </c>
      <c r="E28" s="145">
        <f t="shared" si="0"/>
        <v>0</v>
      </c>
      <c r="F28" s="26">
        <f t="shared" si="1"/>
        <v>2</v>
      </c>
    </row>
    <row r="29" spans="1:7" s="3" customFormat="1">
      <c r="A29" s="48"/>
      <c r="B29" s="5">
        <v>0</v>
      </c>
      <c r="C29" s="50"/>
      <c r="D29" s="75"/>
      <c r="E29" s="145">
        <f t="shared" si="0"/>
        <v>0</v>
      </c>
      <c r="F29" s="26">
        <f t="shared" si="1"/>
        <v>0</v>
      </c>
    </row>
    <row r="30" spans="1:7" s="3" customFormat="1">
      <c r="A30" s="48" t="s">
        <v>15</v>
      </c>
      <c r="B30" s="5">
        <v>0</v>
      </c>
      <c r="C30" s="50">
        <f>[1]Feldberg!$P$45</f>
        <v>0</v>
      </c>
      <c r="D30" s="75">
        <f>[1]Feldberg!$P$46</f>
        <v>0</v>
      </c>
      <c r="E30" s="145">
        <f t="shared" si="0"/>
        <v>0</v>
      </c>
      <c r="F30" s="26">
        <f t="shared" si="1"/>
        <v>0</v>
      </c>
    </row>
    <row r="31" spans="1:7" s="3" customFormat="1">
      <c r="A31" s="48"/>
      <c r="B31" s="5">
        <v>0</v>
      </c>
      <c r="C31" s="50"/>
      <c r="D31" s="75"/>
      <c r="E31" s="145">
        <f t="shared" si="0"/>
        <v>0</v>
      </c>
      <c r="F31" s="26">
        <f t="shared" si="1"/>
        <v>0</v>
      </c>
    </row>
    <row r="32" spans="1:7">
      <c r="A32" s="48" t="s">
        <v>14</v>
      </c>
      <c r="B32" s="5">
        <v>1272</v>
      </c>
      <c r="C32" s="50">
        <f>[1]Feldberg!$P$49</f>
        <v>0</v>
      </c>
      <c r="D32" s="75">
        <f>[1]Feldberg!$P$50</f>
        <v>0</v>
      </c>
      <c r="E32" s="145">
        <f t="shared" si="0"/>
        <v>0</v>
      </c>
      <c r="F32" s="26">
        <f t="shared" si="1"/>
        <v>1272</v>
      </c>
    </row>
    <row r="33" spans="1:16">
      <c r="A33" s="48"/>
      <c r="B33" s="5">
        <v>0</v>
      </c>
      <c r="C33" s="50"/>
      <c r="D33" s="75"/>
      <c r="E33" s="145">
        <f t="shared" si="0"/>
        <v>0</v>
      </c>
      <c r="F33" s="26">
        <f t="shared" si="1"/>
        <v>0</v>
      </c>
    </row>
    <row r="34" spans="1:16">
      <c r="A34" s="48" t="s">
        <v>13</v>
      </c>
      <c r="B34" s="5">
        <v>5089</v>
      </c>
      <c r="C34" s="50">
        <f>[1]Feldberg!$P$53</f>
        <v>12</v>
      </c>
      <c r="D34" s="75">
        <f>[1]Feldberg!$P$54</f>
        <v>0</v>
      </c>
      <c r="E34" s="145">
        <f t="shared" si="0"/>
        <v>12</v>
      </c>
      <c r="F34" s="26">
        <f t="shared" si="1"/>
        <v>5101</v>
      </c>
    </row>
    <row r="35" spans="1:16">
      <c r="A35" s="48"/>
      <c r="B35" s="5">
        <v>0</v>
      </c>
      <c r="C35" s="50"/>
      <c r="D35" s="75"/>
      <c r="E35" s="145">
        <f t="shared" si="0"/>
        <v>0</v>
      </c>
      <c r="F35" s="26">
        <f t="shared" si="1"/>
        <v>0</v>
      </c>
    </row>
    <row r="36" spans="1:16">
      <c r="A36" s="48" t="s">
        <v>50</v>
      </c>
      <c r="B36" s="5">
        <v>1</v>
      </c>
      <c r="C36" s="50">
        <f>[1]Feldberg!$P$57</f>
        <v>0</v>
      </c>
      <c r="D36" s="75">
        <f>[1]Feldberg!$P$58</f>
        <v>0</v>
      </c>
      <c r="E36" s="145">
        <f t="shared" si="0"/>
        <v>0</v>
      </c>
      <c r="F36" s="26">
        <f t="shared" si="1"/>
        <v>1</v>
      </c>
    </row>
    <row r="37" spans="1:16">
      <c r="A37" s="48"/>
      <c r="B37" s="5">
        <v>0</v>
      </c>
      <c r="C37" s="50"/>
      <c r="D37" s="75"/>
      <c r="E37" s="145">
        <f t="shared" si="0"/>
        <v>0</v>
      </c>
      <c r="F37" s="26">
        <f t="shared" si="1"/>
        <v>0</v>
      </c>
    </row>
    <row r="38" spans="1:16">
      <c r="A38" s="48" t="s">
        <v>6</v>
      </c>
      <c r="B38" s="5">
        <v>0</v>
      </c>
      <c r="C38" s="50">
        <f>[1]Feldberg!$P$61</f>
        <v>0</v>
      </c>
      <c r="D38" s="75">
        <f>[1]Feldberg!$P$62</f>
        <v>0</v>
      </c>
      <c r="E38" s="145">
        <f t="shared" si="0"/>
        <v>0</v>
      </c>
      <c r="F38" s="26">
        <f t="shared" si="1"/>
        <v>0</v>
      </c>
    </row>
    <row r="39" spans="1:16">
      <c r="A39" s="48"/>
      <c r="B39" s="5">
        <v>0</v>
      </c>
      <c r="C39" s="50"/>
      <c r="D39" s="75"/>
      <c r="E39" s="145">
        <f t="shared" si="0"/>
        <v>0</v>
      </c>
      <c r="F39" s="26">
        <f t="shared" si="1"/>
        <v>0</v>
      </c>
    </row>
    <row r="40" spans="1:16">
      <c r="A40" s="48" t="s">
        <v>51</v>
      </c>
      <c r="B40" s="5">
        <v>1</v>
      </c>
      <c r="C40" s="50">
        <f>[1]Feldberg!$P$65</f>
        <v>0</v>
      </c>
      <c r="D40" s="75">
        <f>[1]Feldberg!$P$66</f>
        <v>0</v>
      </c>
      <c r="E40" s="145">
        <f t="shared" si="0"/>
        <v>0</v>
      </c>
      <c r="F40" s="26">
        <f t="shared" si="1"/>
        <v>1</v>
      </c>
    </row>
    <row r="41" spans="1:16">
      <c r="A41" s="48"/>
      <c r="B41" s="5">
        <v>0</v>
      </c>
      <c r="C41" s="50"/>
      <c r="D41" s="75"/>
      <c r="E41" s="145">
        <f t="shared" si="0"/>
        <v>0</v>
      </c>
      <c r="F41" s="26">
        <f t="shared" si="1"/>
        <v>0</v>
      </c>
    </row>
    <row r="42" spans="1:16">
      <c r="A42" s="48" t="s">
        <v>17</v>
      </c>
      <c r="B42" s="5">
        <v>0</v>
      </c>
      <c r="C42" s="50">
        <f>[1]Feldberg!$P$69</f>
        <v>0</v>
      </c>
      <c r="D42" s="81">
        <f>[1]Feldberg!$P$70</f>
        <v>0</v>
      </c>
      <c r="E42" s="145">
        <f t="shared" si="0"/>
        <v>0</v>
      </c>
      <c r="F42" s="26">
        <f t="shared" si="1"/>
        <v>0</v>
      </c>
    </row>
    <row r="43" spans="1:16">
      <c r="A43" s="48"/>
      <c r="B43" s="5">
        <v>0</v>
      </c>
      <c r="C43" s="50"/>
      <c r="D43" s="75"/>
      <c r="E43" s="145">
        <f t="shared" si="0"/>
        <v>0</v>
      </c>
      <c r="F43" s="26">
        <f t="shared" si="1"/>
        <v>0</v>
      </c>
    </row>
    <row r="44" spans="1:16">
      <c r="A44" s="48" t="s">
        <v>18</v>
      </c>
      <c r="B44" s="5">
        <v>0</v>
      </c>
      <c r="C44" s="50">
        <f>[1]Feldberg!$P$73</f>
        <v>0</v>
      </c>
      <c r="D44" s="75">
        <f>[1]Feldberg!$P$74</f>
        <v>0</v>
      </c>
      <c r="E44" s="145">
        <f t="shared" si="0"/>
        <v>0</v>
      </c>
      <c r="F44" s="26">
        <f t="shared" si="1"/>
        <v>0</v>
      </c>
    </row>
    <row r="45" spans="1:16">
      <c r="A45" s="48"/>
      <c r="B45" s="14">
        <v>0</v>
      </c>
      <c r="C45" s="50"/>
      <c r="D45" s="75"/>
      <c r="E45" s="145">
        <f t="shared" si="0"/>
        <v>0</v>
      </c>
      <c r="F45" s="26">
        <f t="shared" si="1"/>
        <v>0</v>
      </c>
    </row>
    <row r="46" spans="1:16" s="7" customFormat="1">
      <c r="A46" s="141" t="s">
        <v>63</v>
      </c>
      <c r="C46" s="15">
        <f>[1]Feldberg!$P$77</f>
        <v>0</v>
      </c>
      <c r="D46" s="15">
        <f>[1]Feldberg!$P$78</f>
        <v>0</v>
      </c>
      <c r="E46" s="145">
        <f t="shared" si="0"/>
        <v>0</v>
      </c>
      <c r="F46" s="26">
        <f t="shared" si="1"/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 s="7" customFormat="1">
      <c r="A47" s="6"/>
      <c r="C47" s="12"/>
      <c r="D47" s="15"/>
      <c r="E47" s="145">
        <f t="shared" si="0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7" customFormat="1">
      <c r="A48" s="7" t="s">
        <v>64</v>
      </c>
      <c r="C48" s="15">
        <f>[1]Feldberg!$P$81</f>
        <v>0</v>
      </c>
      <c r="D48" s="15">
        <f>[1]Feldberg!$P$82</f>
        <v>0</v>
      </c>
      <c r="E48" s="145">
        <f t="shared" si="0"/>
        <v>0</v>
      </c>
      <c r="F48" s="26">
        <f t="shared" si="1"/>
        <v>0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C49" s="12"/>
      <c r="D49" s="15"/>
      <c r="E49" s="145">
        <f t="shared" si="0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s="34" customFormat="1">
      <c r="A50" s="48" t="s">
        <v>4</v>
      </c>
      <c r="B50" s="14">
        <v>0</v>
      </c>
      <c r="C50" s="50">
        <f>[1]Feldberg!$P$85</f>
        <v>0</v>
      </c>
      <c r="D50" s="75">
        <f>[1]Feldberg!$P$86</f>
        <v>0</v>
      </c>
      <c r="E50" s="145">
        <f t="shared" si="0"/>
        <v>0</v>
      </c>
      <c r="F50" s="26">
        <f t="shared" si="1"/>
        <v>0</v>
      </c>
    </row>
    <row r="51" spans="1:16" s="34" customFormat="1">
      <c r="A51" s="6"/>
      <c r="B51" s="14">
        <v>0</v>
      </c>
      <c r="C51" s="50"/>
      <c r="D51" s="75"/>
      <c r="E51" s="145">
        <f t="shared" si="0"/>
        <v>0</v>
      </c>
      <c r="F51" s="26">
        <f t="shared" si="1"/>
        <v>0</v>
      </c>
    </row>
    <row r="52" spans="1:16" s="34" customFormat="1">
      <c r="A52" s="6" t="s">
        <v>45</v>
      </c>
      <c r="B52" s="12">
        <f>SUM(B28:B51)</f>
        <v>6365</v>
      </c>
      <c r="C52" s="50">
        <f>SUM(C28:C50)</f>
        <v>12</v>
      </c>
      <c r="D52" s="79">
        <f>SUM(D28:D50)</f>
        <v>0</v>
      </c>
      <c r="E52" s="145">
        <f t="shared" si="0"/>
        <v>12</v>
      </c>
      <c r="F52" s="26">
        <f>B52+E52</f>
        <v>6377</v>
      </c>
    </row>
    <row r="53" spans="1:16">
      <c r="A53" s="7"/>
      <c r="B53" s="15"/>
      <c r="C53" s="29"/>
      <c r="D53" s="101"/>
      <c r="E53" s="146"/>
      <c r="F53" s="26"/>
    </row>
    <row r="54" spans="1:16">
      <c r="A54" s="61" t="s">
        <v>23</v>
      </c>
      <c r="B54" s="74">
        <v>8484</v>
      </c>
      <c r="C54" s="29">
        <f>C14</f>
        <v>1396</v>
      </c>
      <c r="D54" s="101">
        <f>D14</f>
        <v>2483</v>
      </c>
      <c r="E54" s="146">
        <f>C54-D54</f>
        <v>-1087</v>
      </c>
      <c r="F54" s="26">
        <f t="shared" ref="F54:F57" si="2">B54+E54</f>
        <v>7397</v>
      </c>
    </row>
    <row r="55" spans="1:16">
      <c r="A55" s="7" t="s">
        <v>58</v>
      </c>
      <c r="B55" s="74">
        <v>34</v>
      </c>
      <c r="C55" s="29">
        <f>C25</f>
        <v>0</v>
      </c>
      <c r="D55" s="101">
        <f>D25</f>
        <v>0</v>
      </c>
      <c r="E55" s="146">
        <f t="shared" ref="E55:E57" si="3">C55-D55</f>
        <v>0</v>
      </c>
      <c r="F55" s="26">
        <f t="shared" si="2"/>
        <v>34</v>
      </c>
    </row>
    <row r="56" spans="1:16">
      <c r="A56" s="7" t="s">
        <v>59</v>
      </c>
      <c r="B56" s="74">
        <v>6365</v>
      </c>
      <c r="C56" s="29">
        <f>C52</f>
        <v>12</v>
      </c>
      <c r="D56" s="101">
        <f>D52</f>
        <v>0</v>
      </c>
      <c r="E56" s="146">
        <f t="shared" si="3"/>
        <v>12</v>
      </c>
      <c r="F56" s="26">
        <f t="shared" si="2"/>
        <v>6377</v>
      </c>
    </row>
    <row r="57" spans="1:16">
      <c r="A57" s="64" t="s">
        <v>3</v>
      </c>
      <c r="B57" s="26">
        <f>SUM(B53:B56)</f>
        <v>14883</v>
      </c>
      <c r="C57" s="29">
        <f t="shared" ref="C57:D57" si="4">SUM(C54:C56)</f>
        <v>1408</v>
      </c>
      <c r="D57" s="101">
        <f t="shared" si="4"/>
        <v>2483</v>
      </c>
      <c r="E57" s="146">
        <f t="shared" si="3"/>
        <v>-1075</v>
      </c>
      <c r="F57" s="26">
        <f t="shared" si="2"/>
        <v>13808</v>
      </c>
    </row>
    <row r="58" spans="1:16">
      <c r="A58" s="6"/>
      <c r="B58" s="21">
        <v>0</v>
      </c>
      <c r="D58" s="75"/>
      <c r="E58" s="145">
        <f t="shared" ref="E58:E63" si="5">C58-D58</f>
        <v>0</v>
      </c>
      <c r="F58" s="26">
        <f t="shared" si="1"/>
        <v>0</v>
      </c>
    </row>
    <row r="59" spans="1:16">
      <c r="A59" s="37" t="s">
        <v>30</v>
      </c>
      <c r="B59" s="86">
        <v>0</v>
      </c>
      <c r="D59" s="75"/>
      <c r="E59" s="145">
        <f t="shared" si="5"/>
        <v>0</v>
      </c>
      <c r="F59" s="26">
        <f t="shared" si="1"/>
        <v>0</v>
      </c>
    </row>
    <row r="60" spans="1:16">
      <c r="A60" s="67" t="s">
        <v>31</v>
      </c>
      <c r="B60" s="50">
        <v>1783</v>
      </c>
      <c r="C60" s="77">
        <v>0</v>
      </c>
      <c r="D60" s="75">
        <v>9</v>
      </c>
      <c r="E60" s="145">
        <f t="shared" si="5"/>
        <v>-9</v>
      </c>
      <c r="F60" s="26">
        <f t="shared" si="1"/>
        <v>1774</v>
      </c>
    </row>
    <row r="61" spans="1:16">
      <c r="A61" s="67" t="s">
        <v>32</v>
      </c>
      <c r="B61" s="50">
        <v>0</v>
      </c>
      <c r="C61" s="77">
        <v>0</v>
      </c>
      <c r="D61" s="75">
        <v>0</v>
      </c>
      <c r="E61" s="145">
        <f t="shared" si="5"/>
        <v>0</v>
      </c>
      <c r="F61" s="26">
        <f t="shared" si="1"/>
        <v>0</v>
      </c>
    </row>
    <row r="62" spans="1:16">
      <c r="A62" s="83" t="s">
        <v>46</v>
      </c>
      <c r="B62" s="50">
        <v>9934</v>
      </c>
      <c r="C62" s="77">
        <v>184</v>
      </c>
      <c r="E62" s="145">
        <v>184</v>
      </c>
      <c r="F62" s="26">
        <f t="shared" si="1"/>
        <v>10118</v>
      </c>
    </row>
    <row r="63" spans="1:16">
      <c r="A63" s="83" t="s">
        <v>47</v>
      </c>
      <c r="B63" s="50">
        <v>1</v>
      </c>
      <c r="E63" s="145">
        <f t="shared" si="5"/>
        <v>0</v>
      </c>
      <c r="F63" s="26">
        <f t="shared" si="1"/>
        <v>1</v>
      </c>
    </row>
    <row r="64" spans="1:16">
      <c r="A64" s="38" t="s">
        <v>3</v>
      </c>
      <c r="B64" s="26">
        <f>SUM(B60:B63)</f>
        <v>11718</v>
      </c>
      <c r="C64" s="77">
        <f>SUM(C60:C63)</f>
        <v>184</v>
      </c>
      <c r="D64" s="77">
        <f t="shared" ref="D64:E64" si="6">SUM(D60:D63)</f>
        <v>9</v>
      </c>
      <c r="E64" s="77">
        <f t="shared" si="6"/>
        <v>175</v>
      </c>
      <c r="F64" s="26">
        <f>B64+E64</f>
        <v>11893</v>
      </c>
      <c r="G64" s="138"/>
      <c r="H64" s="51">
        <f>F57+F64</f>
        <v>25701</v>
      </c>
    </row>
    <row r="65" spans="1:6">
      <c r="F65" s="26"/>
    </row>
    <row r="66" spans="1:6">
      <c r="F66" s="26"/>
    </row>
    <row r="67" spans="1:6">
      <c r="F67" s="26"/>
    </row>
    <row r="68" spans="1:6">
      <c r="F68" s="26"/>
    </row>
    <row r="69" spans="1:6">
      <c r="F69" s="26"/>
    </row>
    <row r="70" spans="1:6" s="7" customFormat="1">
      <c r="A70" s="3"/>
      <c r="B70" s="3"/>
      <c r="C70" s="77"/>
      <c r="D70" s="78"/>
      <c r="E70" s="147"/>
      <c r="F70" s="26"/>
    </row>
    <row r="71" spans="1:6" s="7" customFormat="1">
      <c r="A71" s="3"/>
      <c r="B71" s="3"/>
      <c r="C71" s="77"/>
      <c r="D71" s="78"/>
      <c r="E71" s="147"/>
      <c r="F71" s="26"/>
    </row>
    <row r="72" spans="1:6" s="7" customFormat="1">
      <c r="A72" s="3"/>
      <c r="B72" s="3"/>
      <c r="C72" s="77"/>
      <c r="D72" s="78"/>
      <c r="E72" s="147"/>
      <c r="F72" s="3"/>
    </row>
    <row r="73" spans="1:6" s="7" customFormat="1">
      <c r="A73" s="3"/>
      <c r="B73" s="3"/>
      <c r="C73" s="77"/>
      <c r="D73" s="78"/>
      <c r="E73" s="147"/>
      <c r="F73" s="3"/>
    </row>
    <row r="74" spans="1:6" s="7" customFormat="1">
      <c r="A74" s="3"/>
      <c r="B74" s="3"/>
      <c r="C74" s="77"/>
      <c r="D74" s="78"/>
      <c r="E74" s="147"/>
      <c r="F74" s="3"/>
    </row>
    <row r="75" spans="1:6" s="7" customFormat="1">
      <c r="A75" s="3"/>
      <c r="B75" s="3"/>
      <c r="C75" s="77"/>
      <c r="D75" s="78"/>
      <c r="E75" s="147"/>
      <c r="F75" s="3"/>
    </row>
    <row r="76" spans="1:6" s="7" customFormat="1">
      <c r="A76" s="3"/>
      <c r="B76" s="3"/>
      <c r="C76" s="77"/>
      <c r="D76" s="78"/>
      <c r="E76" s="147"/>
      <c r="F76" s="3"/>
    </row>
    <row r="77" spans="1:6" s="7" customFormat="1">
      <c r="A77" s="3"/>
      <c r="B77" s="3"/>
      <c r="C77" s="77"/>
      <c r="D77" s="78"/>
      <c r="E77" s="147"/>
      <c r="F77" s="3"/>
    </row>
    <row r="78" spans="1:6" s="7" customFormat="1">
      <c r="A78" s="3"/>
      <c r="B78" s="3"/>
      <c r="C78" s="77"/>
      <c r="D78" s="78"/>
      <c r="E78" s="147"/>
      <c r="F78" s="3"/>
    </row>
    <row r="79" spans="1:6" s="7" customFormat="1">
      <c r="A79" s="3"/>
      <c r="B79" s="3"/>
      <c r="C79" s="77"/>
      <c r="D79" s="78"/>
      <c r="E79" s="147"/>
      <c r="F79" s="3"/>
    </row>
    <row r="80" spans="1:6" s="7" customFormat="1">
      <c r="A80" s="3"/>
      <c r="B80" s="3"/>
      <c r="C80" s="77"/>
      <c r="D80" s="78"/>
      <c r="E80" s="147"/>
      <c r="F80" s="3"/>
    </row>
    <row r="81" spans="1:6" s="3" customFormat="1">
      <c r="C81" s="77"/>
      <c r="D81" s="78"/>
      <c r="E81" s="147"/>
    </row>
    <row r="82" spans="1:6" s="7" customFormat="1">
      <c r="A82" s="3"/>
      <c r="B82" s="3"/>
      <c r="C82" s="77"/>
      <c r="D82" s="78"/>
      <c r="E82" s="147"/>
      <c r="F82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61" bottom="0.78" header="0.33" footer="0.5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3" type="noConversion"/>
  <printOptions horizontalCentered="1" gridLines="1"/>
  <pageMargins left="0.42" right="0.46" top="0.61" bottom="0.78" header="0.33" footer="0.5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2"/>
  <sheetViews>
    <sheetView showZeros="0" zoomScaleNormal="100" workbookViewId="0">
      <pane xSplit="1" ySplit="2" topLeftCell="B49" activePane="bottomRight" state="frozen"/>
      <selection pane="topRight" activeCell="B1" sqref="B1"/>
      <selection pane="bottomLeft" activeCell="A3" sqref="A3"/>
      <selection pane="bottomRight" activeCell="C65" sqref="C65"/>
    </sheetView>
  </sheetViews>
  <sheetFormatPr defaultColWidth="11.42578125" defaultRowHeight="12.75"/>
  <cols>
    <col min="1" max="1" width="30.28515625" style="3" bestFit="1" customWidth="1"/>
    <col min="2" max="2" width="11.28515625" style="3" customWidth="1"/>
    <col min="3" max="3" width="8" style="77" bestFit="1" customWidth="1"/>
    <col min="4" max="4" width="11.140625" style="78" bestFit="1" customWidth="1"/>
    <col min="5" max="5" width="8.28515625" style="147" bestFit="1" customWidth="1"/>
    <col min="6" max="6" width="12.42578125" style="3" customWidth="1"/>
    <col min="7" max="16384" width="11.42578125" style="18"/>
  </cols>
  <sheetData>
    <row r="1" spans="1:16">
      <c r="A1" s="2" t="s">
        <v>8</v>
      </c>
      <c r="B1" s="25" t="s">
        <v>26</v>
      </c>
      <c r="C1" s="68" t="s">
        <v>27</v>
      </c>
      <c r="D1" s="69" t="s">
        <v>28</v>
      </c>
      <c r="E1" s="142" t="s">
        <v>40</v>
      </c>
      <c r="F1" s="28" t="s">
        <v>26</v>
      </c>
    </row>
    <row r="2" spans="1:16" s="3" customFormat="1">
      <c r="A2" s="2"/>
      <c r="B2" s="139" t="s">
        <v>60</v>
      </c>
      <c r="C2" s="71" t="s">
        <v>62</v>
      </c>
      <c r="D2" s="133" t="s">
        <v>62</v>
      </c>
      <c r="E2" s="143" t="s">
        <v>62</v>
      </c>
      <c r="F2" s="71" t="s">
        <v>62</v>
      </c>
    </row>
    <row r="3" spans="1:16" s="3" customFormat="1">
      <c r="A3" s="2" t="s">
        <v>12</v>
      </c>
      <c r="B3" s="4"/>
      <c r="C3" s="72"/>
      <c r="D3" s="73"/>
      <c r="E3" s="144"/>
      <c r="F3" s="27"/>
    </row>
    <row r="4" spans="1:16">
      <c r="A4" s="48" t="s">
        <v>0</v>
      </c>
      <c r="B4" s="5"/>
      <c r="C4" s="74">
        <f>[1]Kresge!$P$4</f>
        <v>462</v>
      </c>
      <c r="D4" s="75">
        <f>[1]Kresge!$P$5</f>
        <v>791</v>
      </c>
      <c r="E4" s="145">
        <f>C4-D4</f>
        <v>-329</v>
      </c>
      <c r="F4" s="26"/>
    </row>
    <row r="5" spans="1:16">
      <c r="A5" s="48"/>
      <c r="B5" s="5">
        <v>0</v>
      </c>
      <c r="C5" s="74"/>
      <c r="D5" s="75"/>
      <c r="E5" s="145">
        <f t="shared" ref="E5:E57" si="0">C5-D5</f>
        <v>0</v>
      </c>
      <c r="F5" s="26"/>
    </row>
    <row r="6" spans="1:16">
      <c r="A6" s="48" t="s">
        <v>2</v>
      </c>
      <c r="B6" s="5"/>
      <c r="C6" s="74">
        <f>[1]Kresge!$P$7+[1]Kresge!$P$8</f>
        <v>464</v>
      </c>
      <c r="D6" s="75">
        <f>[1]Kresge!$P$10+[1]Kresge!$P$11+[1]Kresge!$P$12</f>
        <v>2579</v>
      </c>
      <c r="E6" s="145">
        <f t="shared" si="0"/>
        <v>-2115</v>
      </c>
      <c r="F6" s="26"/>
    </row>
    <row r="7" spans="1:16">
      <c r="A7" s="48"/>
      <c r="B7" s="5">
        <v>0</v>
      </c>
      <c r="C7" s="74"/>
      <c r="D7" s="75"/>
      <c r="E7" s="145">
        <f t="shared" si="0"/>
        <v>0</v>
      </c>
      <c r="F7" s="26"/>
    </row>
    <row r="8" spans="1:16">
      <c r="A8" s="48" t="s">
        <v>11</v>
      </c>
      <c r="B8" s="5"/>
      <c r="C8" s="74">
        <f>[1]Kresge!$P$14</f>
        <v>0</v>
      </c>
      <c r="D8" s="75">
        <f>[1]Kresge!$P$15</f>
        <v>0</v>
      </c>
      <c r="E8" s="145">
        <f t="shared" si="0"/>
        <v>0</v>
      </c>
      <c r="F8" s="26"/>
    </row>
    <row r="9" spans="1:16" s="34" customFormat="1">
      <c r="A9" s="48"/>
      <c r="B9" s="5"/>
      <c r="C9" s="74"/>
      <c r="D9" s="75"/>
      <c r="E9" s="145">
        <f t="shared" si="0"/>
        <v>0</v>
      </c>
      <c r="F9" s="26"/>
    </row>
    <row r="10" spans="1:16" s="51" customFormat="1">
      <c r="A10" s="48" t="s">
        <v>53</v>
      </c>
      <c r="B10" s="74"/>
      <c r="C10" s="74">
        <f>[1]Kresge!$P$17</f>
        <v>0</v>
      </c>
      <c r="D10" s="75">
        <f>[1]Kresge!$P$18</f>
        <v>0</v>
      </c>
      <c r="E10" s="145">
        <f t="shared" si="0"/>
        <v>0</v>
      </c>
      <c r="F10" s="26"/>
      <c r="G10" s="57"/>
      <c r="H10" s="57"/>
      <c r="I10" s="57"/>
      <c r="J10" s="57"/>
      <c r="K10" s="57"/>
      <c r="L10" s="57"/>
      <c r="M10" s="57"/>
      <c r="N10" s="53"/>
      <c r="O10" s="56"/>
      <c r="P10" s="54"/>
    </row>
    <row r="11" spans="1:16" s="51" customFormat="1">
      <c r="A11" s="1"/>
      <c r="B11" s="74"/>
      <c r="C11" s="74"/>
      <c r="D11" s="75"/>
      <c r="E11" s="145">
        <f t="shared" si="0"/>
        <v>0</v>
      </c>
      <c r="F11" s="26"/>
      <c r="G11" s="57"/>
      <c r="H11" s="57"/>
      <c r="I11" s="57"/>
      <c r="J11" s="57"/>
      <c r="K11" s="57"/>
      <c r="L11" s="57"/>
      <c r="M11" s="57"/>
      <c r="N11" s="53"/>
      <c r="O11" s="56"/>
      <c r="P11" s="54"/>
    </row>
    <row r="12" spans="1:16" s="51" customFormat="1">
      <c r="A12" s="48" t="s">
        <v>54</v>
      </c>
      <c r="B12" s="74"/>
      <c r="C12" s="74">
        <f>[1]Kresge!$P$20</f>
        <v>0</v>
      </c>
      <c r="D12" s="75">
        <f>[1]Kresge!$P$21</f>
        <v>1111</v>
      </c>
      <c r="E12" s="145">
        <f t="shared" si="0"/>
        <v>-1111</v>
      </c>
      <c r="F12" s="26"/>
      <c r="G12" s="57"/>
      <c r="H12" s="57"/>
      <c r="I12" s="57"/>
      <c r="J12" s="57"/>
      <c r="K12" s="57"/>
      <c r="L12" s="57"/>
      <c r="M12" s="57"/>
      <c r="N12" s="53"/>
      <c r="O12" s="56"/>
      <c r="P12" s="54"/>
    </row>
    <row r="13" spans="1:16">
      <c r="A13" s="1"/>
      <c r="B13" s="5">
        <v>0</v>
      </c>
      <c r="C13" s="74"/>
      <c r="D13" s="75"/>
      <c r="E13" s="145">
        <f t="shared" si="0"/>
        <v>0</v>
      </c>
      <c r="F13" s="26"/>
    </row>
    <row r="14" spans="1:16">
      <c r="A14" s="1" t="s">
        <v>43</v>
      </c>
      <c r="B14" s="5">
        <v>137736</v>
      </c>
      <c r="C14" s="74">
        <f>SUM(C4:C12)</f>
        <v>926</v>
      </c>
      <c r="D14" s="75">
        <f>SUM(D4:D12)</f>
        <v>4481</v>
      </c>
      <c r="E14" s="145">
        <f t="shared" si="0"/>
        <v>-3555</v>
      </c>
      <c r="F14" s="26">
        <f>B14+E14</f>
        <v>134181</v>
      </c>
    </row>
    <row r="15" spans="1:16">
      <c r="A15" s="1"/>
      <c r="B15" s="5">
        <v>0</v>
      </c>
      <c r="C15" s="74"/>
      <c r="D15" s="75"/>
      <c r="E15" s="145">
        <f t="shared" si="0"/>
        <v>0</v>
      </c>
      <c r="F15" s="26">
        <f t="shared" ref="F15:F61" si="1">B15+E15</f>
        <v>0</v>
      </c>
    </row>
    <row r="16" spans="1:16">
      <c r="A16" s="2" t="s">
        <v>1</v>
      </c>
      <c r="B16" s="5">
        <v>0</v>
      </c>
      <c r="C16" s="74"/>
      <c r="D16" s="75"/>
      <c r="E16" s="145">
        <f t="shared" si="0"/>
        <v>0</v>
      </c>
      <c r="F16" s="26">
        <f t="shared" si="1"/>
        <v>0</v>
      </c>
    </row>
    <row r="17" spans="1:9">
      <c r="A17" s="48" t="s">
        <v>24</v>
      </c>
      <c r="B17" s="5">
        <v>16</v>
      </c>
      <c r="C17" s="74">
        <v>3</v>
      </c>
      <c r="D17" s="75">
        <v>0</v>
      </c>
      <c r="E17" s="145">
        <f t="shared" si="0"/>
        <v>3</v>
      </c>
      <c r="F17" s="26">
        <v>19</v>
      </c>
      <c r="G17" s="18" t="s">
        <v>67</v>
      </c>
    </row>
    <row r="18" spans="1:9">
      <c r="A18" s="48"/>
      <c r="B18" s="5">
        <v>0</v>
      </c>
      <c r="C18" s="74"/>
      <c r="D18" s="75"/>
      <c r="E18" s="145">
        <f t="shared" si="0"/>
        <v>0</v>
      </c>
      <c r="F18" s="26">
        <f t="shared" ref="F18:F24" si="2">B18+E18</f>
        <v>0</v>
      </c>
    </row>
    <row r="19" spans="1:9">
      <c r="A19" s="48" t="s">
        <v>25</v>
      </c>
      <c r="B19" s="11">
        <v>188</v>
      </c>
      <c r="C19" s="74">
        <f>[1]Kresge!$P$31</f>
        <v>1</v>
      </c>
      <c r="D19" s="75">
        <v>146</v>
      </c>
      <c r="E19" s="145">
        <f t="shared" si="0"/>
        <v>-145</v>
      </c>
      <c r="F19" s="26">
        <f t="shared" si="1"/>
        <v>43</v>
      </c>
    </row>
    <row r="20" spans="1:9">
      <c r="A20" s="48"/>
      <c r="B20" s="3">
        <v>0</v>
      </c>
      <c r="E20" s="145">
        <f t="shared" si="0"/>
        <v>0</v>
      </c>
      <c r="F20" s="26">
        <v>0</v>
      </c>
    </row>
    <row r="21" spans="1:9">
      <c r="A21" s="49" t="s">
        <v>41</v>
      </c>
      <c r="B21" s="11"/>
      <c r="C21" s="50"/>
      <c r="D21" s="75"/>
      <c r="E21" s="145">
        <f t="shared" si="0"/>
        <v>0</v>
      </c>
      <c r="F21" s="26"/>
    </row>
    <row r="22" spans="1:9">
      <c r="A22" s="49"/>
      <c r="B22" s="11">
        <v>0</v>
      </c>
      <c r="C22" s="50"/>
      <c r="D22" s="79"/>
      <c r="E22" s="145">
        <f t="shared" si="0"/>
        <v>0</v>
      </c>
      <c r="F22" s="26">
        <f t="shared" si="2"/>
        <v>0</v>
      </c>
    </row>
    <row r="23" spans="1:9">
      <c r="A23" s="49" t="s">
        <v>42</v>
      </c>
      <c r="B23" s="13"/>
      <c r="C23" s="50"/>
      <c r="D23" s="75"/>
      <c r="E23" s="145">
        <f t="shared" si="0"/>
        <v>0</v>
      </c>
      <c r="F23" s="11"/>
      <c r="G23" s="50"/>
      <c r="H23" s="75"/>
      <c r="I23" s="76"/>
    </row>
    <row r="24" spans="1:9">
      <c r="A24" s="49"/>
      <c r="B24" s="3">
        <v>0</v>
      </c>
      <c r="C24" s="50"/>
      <c r="D24" s="79"/>
      <c r="E24" s="145">
        <f t="shared" si="0"/>
        <v>0</v>
      </c>
      <c r="F24" s="26">
        <f t="shared" si="2"/>
        <v>0</v>
      </c>
    </row>
    <row r="25" spans="1:9">
      <c r="A25" s="1" t="s">
        <v>44</v>
      </c>
      <c r="B25" s="11">
        <v>204</v>
      </c>
      <c r="C25" s="50">
        <f>SUM(C17,C19,C21,C23)</f>
        <v>4</v>
      </c>
      <c r="D25" s="75">
        <f>SUM(D17,D19,D21,D23)</f>
        <v>146</v>
      </c>
      <c r="E25" s="145">
        <f t="shared" si="0"/>
        <v>-142</v>
      </c>
      <c r="F25" s="26">
        <f>SUM(F17:F19)</f>
        <v>62</v>
      </c>
    </row>
    <row r="26" spans="1:9">
      <c r="A26" s="1"/>
      <c r="B26" s="11">
        <v>0</v>
      </c>
      <c r="C26" s="50"/>
      <c r="D26" s="79"/>
      <c r="E26" s="145">
        <f t="shared" si="0"/>
        <v>0</v>
      </c>
      <c r="F26" s="26">
        <f t="shared" si="1"/>
        <v>0</v>
      </c>
    </row>
    <row r="27" spans="1:9">
      <c r="A27" s="2" t="s">
        <v>19</v>
      </c>
      <c r="B27" s="5">
        <v>0</v>
      </c>
      <c r="C27" s="50"/>
      <c r="D27" s="79"/>
      <c r="E27" s="145">
        <f t="shared" si="0"/>
        <v>0</v>
      </c>
      <c r="F27" s="26">
        <f t="shared" si="1"/>
        <v>0</v>
      </c>
    </row>
    <row r="28" spans="1:9" s="3" customFormat="1">
      <c r="A28" s="48" t="s">
        <v>16</v>
      </c>
      <c r="B28" s="5">
        <v>0</v>
      </c>
      <c r="C28" s="98">
        <f>[1]Kresge!$P$41</f>
        <v>0</v>
      </c>
      <c r="D28" s="75">
        <f>[1]Kresge!$P$42</f>
        <v>0</v>
      </c>
      <c r="E28" s="145">
        <f t="shared" si="0"/>
        <v>0</v>
      </c>
      <c r="F28" s="26">
        <f t="shared" si="1"/>
        <v>0</v>
      </c>
    </row>
    <row r="29" spans="1:9" s="3" customFormat="1">
      <c r="A29" s="48"/>
      <c r="B29" s="5">
        <v>0</v>
      </c>
      <c r="C29" s="50"/>
      <c r="D29" s="75"/>
      <c r="E29" s="145">
        <f t="shared" si="0"/>
        <v>0</v>
      </c>
      <c r="F29" s="26">
        <f t="shared" si="1"/>
        <v>0</v>
      </c>
    </row>
    <row r="30" spans="1:9" s="3" customFormat="1">
      <c r="A30" s="48" t="s">
        <v>15</v>
      </c>
      <c r="B30" s="5">
        <v>0</v>
      </c>
      <c r="C30" s="50">
        <f>[1]Kresge!$P$45</f>
        <v>0</v>
      </c>
      <c r="D30" s="75">
        <f>[1]Kresge!$P$46</f>
        <v>0</v>
      </c>
      <c r="E30" s="145">
        <f t="shared" si="0"/>
        <v>0</v>
      </c>
      <c r="F30" s="26">
        <f t="shared" si="1"/>
        <v>0</v>
      </c>
    </row>
    <row r="31" spans="1:9" s="3" customFormat="1">
      <c r="A31" s="48"/>
      <c r="B31" s="5">
        <v>0</v>
      </c>
      <c r="C31" s="50"/>
      <c r="D31" s="75"/>
      <c r="E31" s="145">
        <f t="shared" si="0"/>
        <v>0</v>
      </c>
      <c r="F31" s="26">
        <f t="shared" si="1"/>
        <v>0</v>
      </c>
    </row>
    <row r="32" spans="1:9">
      <c r="A32" s="48" t="s">
        <v>14</v>
      </c>
      <c r="B32" s="5">
        <v>10</v>
      </c>
      <c r="C32" s="50">
        <f>[1]Kresge!$P$49</f>
        <v>0</v>
      </c>
      <c r="D32" s="75">
        <f>[1]Kresge!$P$50</f>
        <v>0</v>
      </c>
      <c r="E32" s="145">
        <f t="shared" si="0"/>
        <v>0</v>
      </c>
      <c r="F32" s="26">
        <f t="shared" si="1"/>
        <v>10</v>
      </c>
    </row>
    <row r="33" spans="1:16">
      <c r="A33" s="48"/>
      <c r="B33" s="5">
        <v>0</v>
      </c>
      <c r="C33" s="50"/>
      <c r="D33" s="75"/>
      <c r="E33" s="145">
        <f t="shared" si="0"/>
        <v>0</v>
      </c>
      <c r="F33" s="26">
        <f t="shared" si="1"/>
        <v>0</v>
      </c>
    </row>
    <row r="34" spans="1:16">
      <c r="A34" s="48" t="s">
        <v>13</v>
      </c>
      <c r="B34" s="5">
        <v>659</v>
      </c>
      <c r="C34" s="50">
        <f>[1]Kresge!$P$53</f>
        <v>7</v>
      </c>
      <c r="D34" s="75">
        <f>[1]Kresge!$P$54</f>
        <v>2</v>
      </c>
      <c r="E34" s="145">
        <f t="shared" si="0"/>
        <v>5</v>
      </c>
      <c r="F34" s="26">
        <f t="shared" si="1"/>
        <v>664</v>
      </c>
    </row>
    <row r="35" spans="1:16">
      <c r="A35" s="48"/>
      <c r="B35" s="5">
        <v>0</v>
      </c>
      <c r="C35" s="50"/>
      <c r="D35" s="75"/>
      <c r="E35" s="145">
        <f t="shared" si="0"/>
        <v>0</v>
      </c>
      <c r="F35" s="26">
        <f t="shared" si="1"/>
        <v>0</v>
      </c>
    </row>
    <row r="36" spans="1:16">
      <c r="A36" s="48" t="s">
        <v>50</v>
      </c>
      <c r="B36" s="5">
        <v>147</v>
      </c>
      <c r="C36" s="50">
        <f>[1]Kresge!$P$57</f>
        <v>1</v>
      </c>
      <c r="D36" s="75">
        <f>[1]Kresge!$P$58</f>
        <v>0</v>
      </c>
      <c r="E36" s="145">
        <f t="shared" si="0"/>
        <v>1</v>
      </c>
      <c r="F36" s="26">
        <f t="shared" si="1"/>
        <v>148</v>
      </c>
    </row>
    <row r="37" spans="1:16">
      <c r="A37" s="48"/>
      <c r="B37" s="5">
        <v>0</v>
      </c>
      <c r="C37" s="50"/>
      <c r="D37" s="75"/>
      <c r="E37" s="145">
        <f t="shared" si="0"/>
        <v>0</v>
      </c>
      <c r="F37" s="26">
        <f t="shared" si="1"/>
        <v>0</v>
      </c>
    </row>
    <row r="38" spans="1:16">
      <c r="A38" s="48" t="s">
        <v>6</v>
      </c>
      <c r="B38" s="5">
        <v>74</v>
      </c>
      <c r="C38" s="50">
        <f>[1]Kresge!$P$61</f>
        <v>0</v>
      </c>
      <c r="D38" s="75">
        <f>[1]Kresge!$P$62</f>
        <v>0</v>
      </c>
      <c r="E38" s="145">
        <f t="shared" si="0"/>
        <v>0</v>
      </c>
      <c r="F38" s="26">
        <f t="shared" si="1"/>
        <v>74</v>
      </c>
    </row>
    <row r="39" spans="1:16">
      <c r="A39" s="48"/>
      <c r="B39" s="5">
        <v>0</v>
      </c>
      <c r="C39" s="50"/>
      <c r="D39" s="75"/>
      <c r="E39" s="145">
        <f t="shared" si="0"/>
        <v>0</v>
      </c>
      <c r="F39" s="26">
        <f t="shared" si="1"/>
        <v>0</v>
      </c>
    </row>
    <row r="40" spans="1:16">
      <c r="A40" s="48" t="s">
        <v>51</v>
      </c>
      <c r="B40" s="5">
        <v>32</v>
      </c>
      <c r="C40" s="50">
        <f>[1]Kresge!$P$65</f>
        <v>0</v>
      </c>
      <c r="D40" s="75">
        <f>[1]Kresge!$P$66</f>
        <v>0</v>
      </c>
      <c r="E40" s="145">
        <f t="shared" si="0"/>
        <v>0</v>
      </c>
      <c r="F40" s="26">
        <f t="shared" si="1"/>
        <v>32</v>
      </c>
    </row>
    <row r="41" spans="1:16">
      <c r="A41" s="48"/>
      <c r="B41" s="5">
        <v>0</v>
      </c>
      <c r="C41" s="50"/>
      <c r="D41" s="75"/>
      <c r="E41" s="145">
        <f t="shared" si="0"/>
        <v>0</v>
      </c>
      <c r="F41" s="26">
        <f t="shared" si="1"/>
        <v>0</v>
      </c>
    </row>
    <row r="42" spans="1:16">
      <c r="A42" s="48" t="s">
        <v>17</v>
      </c>
      <c r="B42" s="5">
        <v>0</v>
      </c>
      <c r="C42" s="50">
        <f>[1]Kresge!$P$69</f>
        <v>0</v>
      </c>
      <c r="D42" s="81">
        <f>[1]Kresge!$P$70</f>
        <v>0</v>
      </c>
      <c r="E42" s="145">
        <f t="shared" si="0"/>
        <v>0</v>
      </c>
      <c r="F42" s="26">
        <f t="shared" si="1"/>
        <v>0</v>
      </c>
    </row>
    <row r="43" spans="1:16">
      <c r="A43" s="48"/>
      <c r="B43" s="5">
        <v>0</v>
      </c>
      <c r="C43" s="50"/>
      <c r="D43" s="75"/>
      <c r="E43" s="145">
        <f t="shared" si="0"/>
        <v>0</v>
      </c>
      <c r="F43" s="26">
        <f t="shared" si="1"/>
        <v>0</v>
      </c>
    </row>
    <row r="44" spans="1:16">
      <c r="A44" s="48" t="s">
        <v>18</v>
      </c>
      <c r="B44" s="5">
        <v>0</v>
      </c>
      <c r="C44" s="50">
        <f>[1]Kresge!$P$73</f>
        <v>0</v>
      </c>
      <c r="D44" s="75">
        <f>[1]Kresge!$P$74</f>
        <v>0</v>
      </c>
      <c r="E44" s="145">
        <f t="shared" si="0"/>
        <v>0</v>
      </c>
      <c r="F44" s="26">
        <f t="shared" si="1"/>
        <v>0</v>
      </c>
    </row>
    <row r="45" spans="1:16">
      <c r="A45" s="48"/>
      <c r="B45" s="14">
        <v>0</v>
      </c>
      <c r="C45" s="50"/>
      <c r="D45" s="75"/>
      <c r="E45" s="145">
        <f t="shared" si="0"/>
        <v>0</v>
      </c>
      <c r="F45" s="26">
        <f t="shared" si="1"/>
        <v>0</v>
      </c>
    </row>
    <row r="46" spans="1:16" s="7" customFormat="1">
      <c r="A46" s="141" t="s">
        <v>63</v>
      </c>
      <c r="C46" s="15">
        <f>[1]Kresge!$P$77</f>
        <v>0</v>
      </c>
      <c r="D46" s="15">
        <f>[1]Kresge!$P$78</f>
        <v>0</v>
      </c>
      <c r="E46" s="145">
        <f t="shared" si="0"/>
        <v>0</v>
      </c>
      <c r="F46" s="26">
        <f t="shared" si="1"/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 s="7" customFormat="1">
      <c r="A47" s="6"/>
      <c r="C47" s="12"/>
      <c r="D47" s="15"/>
      <c r="E47" s="145">
        <f t="shared" si="0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7" customFormat="1">
      <c r="A48" s="7" t="s">
        <v>64</v>
      </c>
      <c r="C48" s="15">
        <f>[1]Kresge!$P$81</f>
        <v>0</v>
      </c>
      <c r="D48" s="15">
        <f>[1]Kresge!$P$82</f>
        <v>0</v>
      </c>
      <c r="E48" s="145">
        <f t="shared" si="0"/>
        <v>0</v>
      </c>
      <c r="F48" s="26">
        <f t="shared" si="1"/>
        <v>0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C49" s="12"/>
      <c r="D49" s="15"/>
      <c r="E49" s="145">
        <f t="shared" si="0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s="34" customFormat="1">
      <c r="A50" s="48" t="s">
        <v>4</v>
      </c>
      <c r="B50" s="14">
        <v>0</v>
      </c>
      <c r="C50" s="50">
        <f>[1]Kresge!$P$85</f>
        <v>0</v>
      </c>
      <c r="D50" s="75">
        <f>[1]Kresge!$P$86</f>
        <v>0</v>
      </c>
      <c r="E50" s="145">
        <f t="shared" si="0"/>
        <v>0</v>
      </c>
      <c r="F50" s="26">
        <f t="shared" si="1"/>
        <v>0</v>
      </c>
    </row>
    <row r="51" spans="1:16" s="34" customFormat="1">
      <c r="A51" s="6"/>
      <c r="B51" s="14">
        <v>0</v>
      </c>
      <c r="C51" s="50"/>
      <c r="D51" s="75"/>
      <c r="E51" s="145">
        <f t="shared" si="0"/>
        <v>0</v>
      </c>
      <c r="F51" s="26">
        <f t="shared" si="1"/>
        <v>0</v>
      </c>
    </row>
    <row r="52" spans="1:16" s="34" customFormat="1">
      <c r="A52" s="6" t="s">
        <v>45</v>
      </c>
      <c r="B52" s="50">
        <f>SUM(B28:B50)</f>
        <v>922</v>
      </c>
      <c r="C52" s="50">
        <f>SUM(C28:C50)</f>
        <v>8</v>
      </c>
      <c r="D52" s="79">
        <f>SUM(D28:D50)</f>
        <v>2</v>
      </c>
      <c r="E52" s="145">
        <f t="shared" si="0"/>
        <v>6</v>
      </c>
      <c r="F52" s="26">
        <f t="shared" si="1"/>
        <v>928</v>
      </c>
    </row>
    <row r="53" spans="1:16">
      <c r="A53" s="7"/>
      <c r="B53" s="15"/>
      <c r="C53" s="29"/>
      <c r="D53" s="101"/>
      <c r="E53" s="145">
        <f t="shared" si="0"/>
        <v>0</v>
      </c>
      <c r="F53" s="26"/>
    </row>
    <row r="54" spans="1:16">
      <c r="A54" s="61" t="s">
        <v>23</v>
      </c>
      <c r="B54" s="74">
        <v>137736</v>
      </c>
      <c r="C54" s="29">
        <f>C14</f>
        <v>926</v>
      </c>
      <c r="D54" s="101">
        <f>D14</f>
        <v>4481</v>
      </c>
      <c r="E54" s="145">
        <f t="shared" si="0"/>
        <v>-3555</v>
      </c>
      <c r="F54" s="26">
        <f t="shared" ref="F54:F57" si="3">B54+E54</f>
        <v>134181</v>
      </c>
      <c r="G54" s="137"/>
    </row>
    <row r="55" spans="1:16">
      <c r="A55" s="7" t="s">
        <v>58</v>
      </c>
      <c r="B55" s="74">
        <v>204</v>
      </c>
      <c r="C55" s="29">
        <f>C25</f>
        <v>4</v>
      </c>
      <c r="D55" s="101">
        <v>146</v>
      </c>
      <c r="E55" s="145">
        <f t="shared" si="0"/>
        <v>-142</v>
      </c>
      <c r="F55" s="26">
        <f t="shared" si="3"/>
        <v>62</v>
      </c>
      <c r="G55" s="137" t="s">
        <v>65</v>
      </c>
    </row>
    <row r="56" spans="1:16">
      <c r="A56" s="7" t="s">
        <v>59</v>
      </c>
      <c r="B56" s="74">
        <v>922</v>
      </c>
      <c r="C56" s="29">
        <f>C52</f>
        <v>8</v>
      </c>
      <c r="D56" s="101">
        <f>D52</f>
        <v>2</v>
      </c>
      <c r="E56" s="145">
        <f t="shared" si="0"/>
        <v>6</v>
      </c>
      <c r="F56" s="26">
        <f t="shared" si="3"/>
        <v>928</v>
      </c>
      <c r="G56" s="137"/>
    </row>
    <row r="57" spans="1:16">
      <c r="A57" s="64" t="s">
        <v>3</v>
      </c>
      <c r="B57" s="26">
        <f>SUM(B53:B56)</f>
        <v>138862</v>
      </c>
      <c r="C57" s="29">
        <f t="shared" ref="C57:D57" si="4">SUM(C54:C56)</f>
        <v>938</v>
      </c>
      <c r="D57" s="101">
        <f t="shared" si="4"/>
        <v>4629</v>
      </c>
      <c r="E57" s="145">
        <f t="shared" si="0"/>
        <v>-3691</v>
      </c>
      <c r="F57" s="26">
        <f t="shared" si="3"/>
        <v>135171</v>
      </c>
      <c r="G57" s="137"/>
    </row>
    <row r="58" spans="1:16">
      <c r="A58" s="6"/>
      <c r="B58" s="24">
        <v>0</v>
      </c>
      <c r="D58" s="75"/>
      <c r="E58" s="145">
        <f t="shared" ref="E58:E61" si="5">C58-D58</f>
        <v>0</v>
      </c>
      <c r="F58" s="26">
        <f t="shared" si="1"/>
        <v>0</v>
      </c>
    </row>
    <row r="59" spans="1:16">
      <c r="A59" s="37" t="s">
        <v>30</v>
      </c>
      <c r="B59" s="24">
        <v>0</v>
      </c>
      <c r="D59" s="75"/>
      <c r="E59" s="145">
        <f t="shared" si="5"/>
        <v>0</v>
      </c>
      <c r="F59" s="26">
        <f t="shared" si="1"/>
        <v>0</v>
      </c>
    </row>
    <row r="60" spans="1:16">
      <c r="A60" s="67" t="s">
        <v>31</v>
      </c>
      <c r="B60" s="39">
        <v>424</v>
      </c>
      <c r="C60" s="77">
        <v>1</v>
      </c>
      <c r="D60" s="75">
        <v>19</v>
      </c>
      <c r="E60" s="145">
        <f t="shared" si="5"/>
        <v>-18</v>
      </c>
      <c r="F60" s="26">
        <f t="shared" si="1"/>
        <v>406</v>
      </c>
    </row>
    <row r="61" spans="1:16">
      <c r="A61" s="67" t="s">
        <v>32</v>
      </c>
      <c r="B61" s="39">
        <v>55</v>
      </c>
      <c r="C61" s="77">
        <v>0</v>
      </c>
      <c r="D61" s="75"/>
      <c r="E61" s="145">
        <f t="shared" si="5"/>
        <v>0</v>
      </c>
      <c r="F61" s="26">
        <f t="shared" si="1"/>
        <v>55</v>
      </c>
    </row>
    <row r="62" spans="1:16">
      <c r="A62" s="83" t="s">
        <v>46</v>
      </c>
      <c r="B62" s="39">
        <v>5649</v>
      </c>
      <c r="C62" s="77">
        <v>251</v>
      </c>
      <c r="E62" s="145">
        <v>251</v>
      </c>
      <c r="F62" s="26">
        <f t="shared" ref="F62:F63" si="6">B62+E62</f>
        <v>5900</v>
      </c>
    </row>
    <row r="63" spans="1:16">
      <c r="A63" s="83" t="s">
        <v>47</v>
      </c>
      <c r="B63" s="39">
        <v>2</v>
      </c>
      <c r="E63" s="145">
        <f t="shared" ref="E63" si="7">C63-D63</f>
        <v>0</v>
      </c>
      <c r="F63" s="26">
        <f t="shared" si="6"/>
        <v>2</v>
      </c>
    </row>
    <row r="64" spans="1:16">
      <c r="A64" s="38" t="s">
        <v>3</v>
      </c>
      <c r="B64" s="26">
        <f>SUM(B60:B63)</f>
        <v>6130</v>
      </c>
      <c r="C64" s="77">
        <f>SUM(C60:C63)</f>
        <v>252</v>
      </c>
      <c r="D64" s="77">
        <f t="shared" ref="D64" si="8">SUM(D60:D63)</f>
        <v>19</v>
      </c>
      <c r="E64" s="77">
        <f>SUM(E60:E63)</f>
        <v>233</v>
      </c>
      <c r="F64" s="26">
        <f>B64+E64</f>
        <v>6363</v>
      </c>
      <c r="H64" s="51">
        <f>SUM(F57,F64)</f>
        <v>141534</v>
      </c>
    </row>
    <row r="65" spans="1:7">
      <c r="F65" s="26"/>
    </row>
    <row r="66" spans="1:7">
      <c r="F66" s="26"/>
    </row>
    <row r="67" spans="1:7">
      <c r="A67" s="3" t="s">
        <v>66</v>
      </c>
      <c r="F67" s="26"/>
    </row>
    <row r="68" spans="1:7">
      <c r="A68" s="61" t="s">
        <v>23</v>
      </c>
      <c r="B68" s="74">
        <v>137736</v>
      </c>
      <c r="C68" s="29">
        <v>926</v>
      </c>
      <c r="D68" s="101">
        <v>4481</v>
      </c>
      <c r="E68" s="146">
        <v>-3555</v>
      </c>
      <c r="F68" s="26">
        <v>134181</v>
      </c>
      <c r="G68" s="137"/>
    </row>
    <row r="69" spans="1:7">
      <c r="A69" s="7" t="s">
        <v>58</v>
      </c>
      <c r="B69" s="74">
        <v>204</v>
      </c>
      <c r="C69" s="29">
        <v>1</v>
      </c>
      <c r="D69" s="101">
        <v>2057</v>
      </c>
      <c r="E69" s="146">
        <v>-2056</v>
      </c>
      <c r="F69" s="26">
        <v>-1852</v>
      </c>
      <c r="G69" s="137"/>
    </row>
    <row r="70" spans="1:7">
      <c r="A70" s="7" t="s">
        <v>59</v>
      </c>
      <c r="B70" s="74">
        <v>922</v>
      </c>
      <c r="C70" s="29">
        <v>8</v>
      </c>
      <c r="D70" s="101">
        <v>2</v>
      </c>
      <c r="E70" s="146">
        <v>6</v>
      </c>
      <c r="F70" s="26">
        <v>928</v>
      </c>
      <c r="G70" s="137"/>
    </row>
    <row r="71" spans="1:7">
      <c r="A71" s="64" t="s">
        <v>3</v>
      </c>
      <c r="B71" s="26">
        <v>138859</v>
      </c>
      <c r="C71" s="29">
        <v>935</v>
      </c>
      <c r="D71" s="101">
        <v>6540</v>
      </c>
      <c r="E71" s="146">
        <v>-5605</v>
      </c>
      <c r="F71" s="26">
        <f>SUM(F68:F70)</f>
        <v>133257</v>
      </c>
      <c r="G71" s="137"/>
    </row>
    <row r="72" spans="1:7" s="7" customFormat="1">
      <c r="A72" s="3"/>
      <c r="B72" s="3"/>
      <c r="C72" s="77"/>
      <c r="D72" s="78"/>
      <c r="E72" s="147"/>
      <c r="F72" s="3"/>
    </row>
    <row r="73" spans="1:7" s="7" customFormat="1">
      <c r="A73" s="3"/>
      <c r="B73" s="3"/>
      <c r="C73" s="77"/>
      <c r="D73" s="78"/>
      <c r="E73" s="147"/>
      <c r="F73" s="3"/>
    </row>
    <row r="74" spans="1:7" s="7" customFormat="1">
      <c r="A74" s="3"/>
      <c r="B74" s="3"/>
      <c r="C74" s="77"/>
      <c r="D74" s="78"/>
      <c r="E74" s="147"/>
      <c r="F74" s="3"/>
    </row>
    <row r="75" spans="1:7" s="7" customFormat="1">
      <c r="A75" s="3"/>
      <c r="B75" s="3"/>
      <c r="C75" s="77"/>
      <c r="D75" s="78"/>
      <c r="E75" s="147"/>
      <c r="F75" s="3"/>
    </row>
    <row r="76" spans="1:7" s="7" customFormat="1">
      <c r="A76" s="3"/>
      <c r="B76" s="3"/>
      <c r="C76" s="77"/>
      <c r="D76" s="78"/>
      <c r="E76" s="147"/>
      <c r="F76" s="3"/>
    </row>
    <row r="77" spans="1:7" s="7" customFormat="1">
      <c r="A77" s="3"/>
      <c r="B77" s="3"/>
      <c r="C77" s="77"/>
      <c r="D77" s="78"/>
      <c r="E77" s="147"/>
      <c r="F77" s="3"/>
    </row>
    <row r="78" spans="1:7" s="7" customFormat="1">
      <c r="A78" s="3"/>
      <c r="B78" s="3"/>
      <c r="C78" s="77"/>
      <c r="D78" s="78"/>
      <c r="E78" s="147"/>
      <c r="F78" s="3"/>
    </row>
    <row r="79" spans="1:7" s="7" customFormat="1">
      <c r="A79" s="3"/>
      <c r="B79" s="3"/>
      <c r="C79" s="77"/>
      <c r="D79" s="78"/>
      <c r="E79" s="147"/>
      <c r="F79" s="3"/>
    </row>
    <row r="80" spans="1:7" s="7" customFormat="1">
      <c r="A80" s="3"/>
      <c r="B80" s="3"/>
      <c r="C80" s="77"/>
      <c r="D80" s="78"/>
      <c r="E80" s="147"/>
      <c r="F80" s="3"/>
    </row>
    <row r="81" spans="1:6" s="3" customFormat="1">
      <c r="C81" s="77"/>
      <c r="D81" s="78"/>
      <c r="E81" s="147"/>
    </row>
    <row r="82" spans="1:6" s="7" customFormat="1">
      <c r="A82" s="3"/>
      <c r="B82" s="3"/>
      <c r="C82" s="77"/>
      <c r="D82" s="78"/>
      <c r="E82" s="147"/>
      <c r="F82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5" top="0.76" bottom="0.67" header="0.3" footer="0.42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3" type="noConversion"/>
  <printOptions horizontalCentered="1" gridLines="1"/>
  <pageMargins left="0.42" right="0.45" top="0.76" bottom="0.67" header="0.3" footer="0.42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2"/>
  <sheetViews>
    <sheetView showZeros="0" zoomScaleNormal="100" workbookViewId="0">
      <pane xSplit="1" ySplit="2" topLeftCell="B46" activePane="bottomRight" state="frozen"/>
      <selection pane="topRight" activeCell="B1" sqref="B1"/>
      <selection pane="bottomLeft" activeCell="A3" sqref="A3"/>
      <selection pane="bottomRight" activeCell="C63" sqref="C63"/>
    </sheetView>
  </sheetViews>
  <sheetFormatPr defaultColWidth="11.42578125" defaultRowHeight="12.75"/>
  <cols>
    <col min="1" max="1" width="30.28515625" style="3" bestFit="1" customWidth="1"/>
    <col min="2" max="2" width="11.28515625" style="3" customWidth="1"/>
    <col min="3" max="3" width="8" style="77" bestFit="1" customWidth="1"/>
    <col min="4" max="4" width="11.140625" style="78" bestFit="1" customWidth="1"/>
    <col min="5" max="5" width="8.28515625" style="147" bestFit="1" customWidth="1"/>
    <col min="6" max="6" width="12.42578125" style="3" customWidth="1"/>
    <col min="7" max="16384" width="11.42578125" style="1"/>
  </cols>
  <sheetData>
    <row r="1" spans="1:16">
      <c r="A1" s="2" t="s">
        <v>48</v>
      </c>
      <c r="B1" s="25" t="s">
        <v>26</v>
      </c>
      <c r="C1" s="68" t="s">
        <v>27</v>
      </c>
      <c r="D1" s="69" t="s">
        <v>28</v>
      </c>
      <c r="E1" s="142" t="s">
        <v>40</v>
      </c>
      <c r="F1" s="28" t="s">
        <v>26</v>
      </c>
    </row>
    <row r="2" spans="1:16" s="3" customFormat="1">
      <c r="A2" s="2"/>
      <c r="B2" s="139" t="s">
        <v>60</v>
      </c>
      <c r="C2" s="71" t="s">
        <v>62</v>
      </c>
      <c r="D2" s="133" t="s">
        <v>62</v>
      </c>
      <c r="E2" s="143" t="s">
        <v>62</v>
      </c>
      <c r="F2" s="71" t="s">
        <v>62</v>
      </c>
    </row>
    <row r="3" spans="1:16" s="3" customFormat="1">
      <c r="A3" s="2" t="s">
        <v>12</v>
      </c>
      <c r="B3" s="33"/>
      <c r="C3" s="72"/>
      <c r="D3" s="73"/>
      <c r="E3" s="144"/>
      <c r="F3" s="27"/>
    </row>
    <row r="4" spans="1:16">
      <c r="A4" s="48" t="s">
        <v>0</v>
      </c>
      <c r="B4" s="5"/>
      <c r="C4" s="74">
        <f>'[1]Matt-Fuller'!$P$4</f>
        <v>282</v>
      </c>
      <c r="D4" s="75">
        <f>'[1]Matt-Fuller'!$P$5</f>
        <v>573</v>
      </c>
      <c r="E4" s="145">
        <f>C4-D4</f>
        <v>-291</v>
      </c>
      <c r="F4" s="26"/>
    </row>
    <row r="5" spans="1:16">
      <c r="A5" s="48"/>
      <c r="B5" s="5">
        <v>0</v>
      </c>
      <c r="C5" s="74"/>
      <c r="D5" s="75"/>
      <c r="E5" s="145">
        <f t="shared" ref="E5:E52" si="0">C5-D5</f>
        <v>0</v>
      </c>
      <c r="F5" s="26"/>
    </row>
    <row r="6" spans="1:16">
      <c r="A6" s="48" t="s">
        <v>2</v>
      </c>
      <c r="B6" s="5"/>
      <c r="C6" s="74">
        <f>'[1]Matt-Fuller'!$P$7+'[1]Matt-Fuller'!$P$8</f>
        <v>227</v>
      </c>
      <c r="D6" s="75">
        <f>'[1]Matt-Fuller'!$P$10+'[1]Matt-Fuller'!$P$11+'[1]Matt-Fuller'!$P$12</f>
        <v>9</v>
      </c>
      <c r="E6" s="145">
        <f t="shared" si="0"/>
        <v>218</v>
      </c>
      <c r="F6" s="26"/>
    </row>
    <row r="7" spans="1:16">
      <c r="A7" s="48"/>
      <c r="B7" s="5">
        <v>0</v>
      </c>
      <c r="C7" s="74"/>
      <c r="D7" s="75"/>
      <c r="E7" s="145">
        <f t="shared" si="0"/>
        <v>0</v>
      </c>
      <c r="F7" s="26"/>
    </row>
    <row r="8" spans="1:16">
      <c r="A8" s="48" t="s">
        <v>11</v>
      </c>
      <c r="B8" s="5"/>
      <c r="C8" s="74">
        <f>'[1]Matt-Fuller'!$P$14</f>
        <v>0</v>
      </c>
      <c r="D8" s="75">
        <f>'[1]Matt-Fuller'!$P$15</f>
        <v>0</v>
      </c>
      <c r="E8" s="145">
        <f t="shared" si="0"/>
        <v>0</v>
      </c>
      <c r="F8" s="26"/>
    </row>
    <row r="9" spans="1:16" s="34" customFormat="1">
      <c r="A9" s="48"/>
      <c r="B9" s="5"/>
      <c r="C9" s="74"/>
      <c r="D9" s="75"/>
      <c r="E9" s="145">
        <f t="shared" si="0"/>
        <v>0</v>
      </c>
      <c r="F9" s="26"/>
    </row>
    <row r="10" spans="1:16" s="51" customFormat="1">
      <c r="A10" s="48" t="s">
        <v>53</v>
      </c>
      <c r="B10" s="74"/>
      <c r="C10" s="74">
        <f>'[1]Matt-Fuller'!$P$17</f>
        <v>0</v>
      </c>
      <c r="D10" s="75">
        <f>'[1]Matt-Fuller'!$P$18</f>
        <v>0</v>
      </c>
      <c r="E10" s="145">
        <f t="shared" si="0"/>
        <v>0</v>
      </c>
      <c r="F10" s="26"/>
      <c r="G10" s="57"/>
      <c r="H10" s="57"/>
      <c r="I10" s="57"/>
      <c r="J10" s="57"/>
      <c r="K10" s="57"/>
      <c r="L10" s="57"/>
      <c r="M10" s="57"/>
      <c r="N10" s="53"/>
      <c r="O10" s="56"/>
      <c r="P10" s="54"/>
    </row>
    <row r="11" spans="1:16" s="51" customFormat="1">
      <c r="A11" s="1"/>
      <c r="B11" s="74"/>
      <c r="C11" s="74"/>
      <c r="D11" s="75"/>
      <c r="E11" s="145">
        <f t="shared" si="0"/>
        <v>0</v>
      </c>
      <c r="F11" s="26"/>
      <c r="G11" s="57"/>
      <c r="H11" s="57"/>
      <c r="I11" s="57"/>
      <c r="J11" s="57"/>
      <c r="K11" s="57"/>
      <c r="L11" s="57"/>
      <c r="M11" s="57"/>
      <c r="N11" s="53"/>
      <c r="O11" s="56"/>
      <c r="P11" s="54"/>
    </row>
    <row r="12" spans="1:16" s="51" customFormat="1">
      <c r="A12" s="48" t="s">
        <v>54</v>
      </c>
      <c r="B12" s="74"/>
      <c r="C12" s="74">
        <f>'[1]Matt-Fuller'!$P$20</f>
        <v>0</v>
      </c>
      <c r="D12" s="75">
        <f>'[1]Matt-Fuller'!$P$21</f>
        <v>0</v>
      </c>
      <c r="E12" s="145">
        <f t="shared" si="0"/>
        <v>0</v>
      </c>
      <c r="F12" s="26"/>
      <c r="G12" s="57"/>
      <c r="H12" s="57"/>
      <c r="I12" s="57"/>
      <c r="J12" s="57"/>
      <c r="K12" s="57"/>
      <c r="L12" s="57"/>
      <c r="M12" s="57"/>
      <c r="N12" s="53"/>
      <c r="O12" s="56"/>
      <c r="P12" s="54"/>
    </row>
    <row r="13" spans="1:16">
      <c r="A13" s="1"/>
      <c r="B13" s="5">
        <v>0</v>
      </c>
      <c r="C13" s="74"/>
      <c r="D13" s="75"/>
      <c r="E13" s="145">
        <f t="shared" si="0"/>
        <v>0</v>
      </c>
      <c r="F13" s="26"/>
    </row>
    <row r="14" spans="1:16">
      <c r="A14" s="1" t="s">
        <v>43</v>
      </c>
      <c r="B14" s="5">
        <v>31574</v>
      </c>
      <c r="C14" s="74">
        <f>SUM(C4:C12)</f>
        <v>509</v>
      </c>
      <c r="D14" s="75">
        <f>SUM(D4:D12)</f>
        <v>582</v>
      </c>
      <c r="E14" s="145">
        <f t="shared" si="0"/>
        <v>-73</v>
      </c>
      <c r="F14" s="26">
        <f>B14+E14</f>
        <v>31501</v>
      </c>
    </row>
    <row r="15" spans="1:16">
      <c r="A15" s="1"/>
      <c r="B15" s="5">
        <v>0</v>
      </c>
      <c r="C15" s="74"/>
      <c r="D15" s="75"/>
      <c r="E15" s="145">
        <f t="shared" si="0"/>
        <v>0</v>
      </c>
      <c r="F15" s="26">
        <f t="shared" ref="F15:F64" si="1">B15+E15</f>
        <v>0</v>
      </c>
    </row>
    <row r="16" spans="1:16">
      <c r="A16" s="2" t="s">
        <v>1</v>
      </c>
      <c r="B16" s="5">
        <v>0</v>
      </c>
      <c r="C16" s="74"/>
      <c r="D16" s="75"/>
      <c r="E16" s="145">
        <f t="shared" si="0"/>
        <v>0</v>
      </c>
      <c r="F16" s="26">
        <f t="shared" si="1"/>
        <v>0</v>
      </c>
    </row>
    <row r="17" spans="1:6">
      <c r="A17" s="48" t="s">
        <v>24</v>
      </c>
      <c r="B17" s="5">
        <v>0</v>
      </c>
      <c r="C17" s="74">
        <f>'[1]Matt-Fuller'!$P$27</f>
        <v>0</v>
      </c>
      <c r="D17" s="75">
        <f>'[1]Matt-Fuller'!$P$28</f>
        <v>0</v>
      </c>
      <c r="E17" s="145">
        <f t="shared" si="0"/>
        <v>0</v>
      </c>
      <c r="F17" s="26">
        <f t="shared" si="1"/>
        <v>0</v>
      </c>
    </row>
    <row r="18" spans="1:6">
      <c r="A18" s="48"/>
      <c r="B18" s="5">
        <v>0</v>
      </c>
      <c r="C18" s="74"/>
      <c r="D18" s="75"/>
      <c r="E18" s="145">
        <f t="shared" si="0"/>
        <v>0</v>
      </c>
      <c r="F18" s="26">
        <f t="shared" si="1"/>
        <v>0</v>
      </c>
    </row>
    <row r="19" spans="1:6">
      <c r="A19" s="48" t="s">
        <v>25</v>
      </c>
      <c r="B19" s="5">
        <v>0</v>
      </c>
      <c r="C19" s="74">
        <f>'[1]Matt-Fuller'!$P$31</f>
        <v>0</v>
      </c>
      <c r="D19" s="75">
        <f>'[1]Matt-Fuller'!$P$32</f>
        <v>0</v>
      </c>
      <c r="E19" s="145">
        <f t="shared" si="0"/>
        <v>0</v>
      </c>
      <c r="F19" s="26">
        <f t="shared" si="1"/>
        <v>0</v>
      </c>
    </row>
    <row r="20" spans="1:6">
      <c r="A20" s="48"/>
      <c r="B20" s="3">
        <v>0</v>
      </c>
      <c r="E20" s="145">
        <f t="shared" si="0"/>
        <v>0</v>
      </c>
      <c r="F20" s="26">
        <f t="shared" si="1"/>
        <v>0</v>
      </c>
    </row>
    <row r="21" spans="1:6">
      <c r="A21" s="49" t="s">
        <v>41</v>
      </c>
      <c r="B21" s="11">
        <v>0</v>
      </c>
      <c r="C21" s="50"/>
      <c r="D21" s="75"/>
      <c r="E21" s="145">
        <f t="shared" si="0"/>
        <v>0</v>
      </c>
      <c r="F21" s="26">
        <f t="shared" si="1"/>
        <v>0</v>
      </c>
    </row>
    <row r="22" spans="1:6">
      <c r="A22" s="49"/>
      <c r="B22" s="11">
        <v>0</v>
      </c>
      <c r="C22" s="50"/>
      <c r="D22" s="79"/>
      <c r="E22" s="145">
        <f t="shared" si="0"/>
        <v>0</v>
      </c>
      <c r="F22" s="26">
        <f t="shared" si="1"/>
        <v>0</v>
      </c>
    </row>
    <row r="23" spans="1:6">
      <c r="A23" s="49" t="s">
        <v>42</v>
      </c>
      <c r="B23" s="11">
        <v>0</v>
      </c>
      <c r="C23" s="50"/>
      <c r="D23" s="75"/>
      <c r="E23" s="145">
        <f t="shared" si="0"/>
        <v>0</v>
      </c>
      <c r="F23" s="26">
        <f t="shared" si="1"/>
        <v>0</v>
      </c>
    </row>
    <row r="24" spans="1:6">
      <c r="A24" s="49"/>
      <c r="B24" s="11">
        <v>0</v>
      </c>
      <c r="C24" s="50"/>
      <c r="D24" s="79"/>
      <c r="E24" s="145">
        <f t="shared" si="0"/>
        <v>0</v>
      </c>
      <c r="F24" s="26">
        <f t="shared" si="1"/>
        <v>0</v>
      </c>
    </row>
    <row r="25" spans="1:6">
      <c r="A25" s="1" t="s">
        <v>44</v>
      </c>
      <c r="B25" s="11">
        <v>0</v>
      </c>
      <c r="C25" s="50">
        <f>SUM(C17,C19,C21,C23)</f>
        <v>0</v>
      </c>
      <c r="D25" s="75">
        <f>SUM(D17,D19,D21,D23)</f>
        <v>0</v>
      </c>
      <c r="E25" s="145">
        <f t="shared" si="0"/>
        <v>0</v>
      </c>
      <c r="F25" s="26">
        <f t="shared" si="1"/>
        <v>0</v>
      </c>
    </row>
    <row r="26" spans="1:6">
      <c r="A26" s="1"/>
      <c r="B26" s="11">
        <v>0</v>
      </c>
      <c r="C26" s="50"/>
      <c r="D26" s="79"/>
      <c r="E26" s="145">
        <f t="shared" si="0"/>
        <v>0</v>
      </c>
      <c r="F26" s="26">
        <f t="shared" si="1"/>
        <v>0</v>
      </c>
    </row>
    <row r="27" spans="1:6">
      <c r="A27" s="2" t="s">
        <v>19</v>
      </c>
      <c r="B27" s="5">
        <v>0</v>
      </c>
      <c r="C27" s="50"/>
      <c r="D27" s="79"/>
      <c r="E27" s="145">
        <f t="shared" si="0"/>
        <v>0</v>
      </c>
      <c r="F27" s="26">
        <f t="shared" si="1"/>
        <v>0</v>
      </c>
    </row>
    <row r="28" spans="1:6" s="3" customFormat="1">
      <c r="A28" s="48" t="s">
        <v>16</v>
      </c>
      <c r="B28" s="5">
        <v>203</v>
      </c>
      <c r="C28" s="98">
        <f>'[1]Matt-Fuller'!$P$41</f>
        <v>0</v>
      </c>
      <c r="D28" s="75">
        <f>'[1]Matt-Fuller'!$P$42</f>
        <v>0</v>
      </c>
      <c r="E28" s="145">
        <f t="shared" si="0"/>
        <v>0</v>
      </c>
      <c r="F28" s="26">
        <f t="shared" si="1"/>
        <v>203</v>
      </c>
    </row>
    <row r="29" spans="1:6" s="3" customFormat="1">
      <c r="A29" s="48"/>
      <c r="B29" s="5">
        <v>0</v>
      </c>
      <c r="C29" s="50"/>
      <c r="D29" s="75"/>
      <c r="E29" s="145">
        <f t="shared" si="0"/>
        <v>0</v>
      </c>
      <c r="F29" s="26">
        <f t="shared" si="1"/>
        <v>0</v>
      </c>
    </row>
    <row r="30" spans="1:6" s="3" customFormat="1">
      <c r="A30" s="48" t="s">
        <v>15</v>
      </c>
      <c r="B30" s="5">
        <v>202</v>
      </c>
      <c r="C30" s="50">
        <f>'[1]Matt-Fuller'!$P$45</f>
        <v>1</v>
      </c>
      <c r="D30" s="75">
        <f>'[1]Matt-Fuller'!$P$46</f>
        <v>0</v>
      </c>
      <c r="E30" s="145">
        <f t="shared" si="0"/>
        <v>1</v>
      </c>
      <c r="F30" s="26">
        <f t="shared" si="1"/>
        <v>203</v>
      </c>
    </row>
    <row r="31" spans="1:6" s="3" customFormat="1">
      <c r="A31" s="48"/>
      <c r="B31" s="5">
        <v>0</v>
      </c>
      <c r="C31" s="50"/>
      <c r="D31" s="75"/>
      <c r="E31" s="145">
        <f t="shared" si="0"/>
        <v>0</v>
      </c>
      <c r="F31" s="26">
        <f t="shared" si="1"/>
        <v>0</v>
      </c>
    </row>
    <row r="32" spans="1:6">
      <c r="A32" s="48" t="s">
        <v>14</v>
      </c>
      <c r="B32" s="5">
        <v>419</v>
      </c>
      <c r="C32" s="50">
        <f>'[1]Matt-Fuller'!$P$49</f>
        <v>0</v>
      </c>
      <c r="D32" s="75">
        <f>'[1]Matt-Fuller'!$P$50</f>
        <v>0</v>
      </c>
      <c r="E32" s="145">
        <f t="shared" si="0"/>
        <v>0</v>
      </c>
      <c r="F32" s="26">
        <f t="shared" si="1"/>
        <v>419</v>
      </c>
    </row>
    <row r="33" spans="1:16">
      <c r="A33" s="48"/>
      <c r="B33" s="5">
        <v>0</v>
      </c>
      <c r="C33" s="50"/>
      <c r="D33" s="75"/>
      <c r="E33" s="145">
        <f t="shared" si="0"/>
        <v>0</v>
      </c>
      <c r="F33" s="26">
        <f t="shared" si="1"/>
        <v>0</v>
      </c>
    </row>
    <row r="34" spans="1:16">
      <c r="A34" s="48" t="s">
        <v>13</v>
      </c>
      <c r="B34" s="5">
        <v>32</v>
      </c>
      <c r="C34" s="50">
        <f>'[1]Matt-Fuller'!$P$53</f>
        <v>0</v>
      </c>
      <c r="D34" s="75">
        <f>'[1]Matt-Fuller'!$P$54</f>
        <v>0</v>
      </c>
      <c r="E34" s="145">
        <f t="shared" si="0"/>
        <v>0</v>
      </c>
      <c r="F34" s="26">
        <f t="shared" si="1"/>
        <v>32</v>
      </c>
    </row>
    <row r="35" spans="1:16">
      <c r="A35" s="48"/>
      <c r="B35" s="5">
        <v>0</v>
      </c>
      <c r="C35" s="50"/>
      <c r="D35" s="75"/>
      <c r="E35" s="145">
        <f t="shared" si="0"/>
        <v>0</v>
      </c>
      <c r="F35" s="26">
        <f t="shared" si="1"/>
        <v>0</v>
      </c>
    </row>
    <row r="36" spans="1:16">
      <c r="A36" s="48" t="s">
        <v>50</v>
      </c>
      <c r="B36" s="5">
        <v>2</v>
      </c>
      <c r="C36" s="50">
        <f>'[1]Matt-Fuller'!$P$57</f>
        <v>0</v>
      </c>
      <c r="D36" s="75">
        <f>'[1]Matt-Fuller'!$P$58</f>
        <v>0</v>
      </c>
      <c r="E36" s="145">
        <f t="shared" si="0"/>
        <v>0</v>
      </c>
      <c r="F36" s="26">
        <f t="shared" si="1"/>
        <v>2</v>
      </c>
    </row>
    <row r="37" spans="1:16">
      <c r="A37" s="48"/>
      <c r="B37" s="5">
        <v>0</v>
      </c>
      <c r="C37" s="50"/>
      <c r="D37" s="75"/>
      <c r="E37" s="145">
        <f t="shared" si="0"/>
        <v>0</v>
      </c>
      <c r="F37" s="26">
        <f t="shared" si="1"/>
        <v>0</v>
      </c>
    </row>
    <row r="38" spans="1:16">
      <c r="A38" s="48" t="s">
        <v>6</v>
      </c>
      <c r="B38" s="5">
        <v>0</v>
      </c>
      <c r="C38" s="50">
        <f>'[1]Matt-Fuller'!$P$61</f>
        <v>0</v>
      </c>
      <c r="D38" s="75">
        <f>'[1]Matt-Fuller'!$P$62</f>
        <v>0</v>
      </c>
      <c r="E38" s="145">
        <f t="shared" si="0"/>
        <v>0</v>
      </c>
      <c r="F38" s="26">
        <f t="shared" si="1"/>
        <v>0</v>
      </c>
    </row>
    <row r="39" spans="1:16">
      <c r="A39" s="48"/>
      <c r="B39" s="5">
        <v>0</v>
      </c>
      <c r="C39" s="50"/>
      <c r="D39" s="75"/>
      <c r="E39" s="145">
        <f t="shared" si="0"/>
        <v>0</v>
      </c>
      <c r="F39" s="26">
        <f t="shared" si="1"/>
        <v>0</v>
      </c>
    </row>
    <row r="40" spans="1:16">
      <c r="A40" s="48" t="s">
        <v>51</v>
      </c>
      <c r="B40" s="5">
        <v>1</v>
      </c>
      <c r="C40" s="50">
        <f>'[1]Matt-Fuller'!$P$65</f>
        <v>0</v>
      </c>
      <c r="D40" s="75">
        <f>'[1]Matt-Fuller'!$P$66</f>
        <v>0</v>
      </c>
      <c r="E40" s="145">
        <f t="shared" si="0"/>
        <v>0</v>
      </c>
      <c r="F40" s="26">
        <f t="shared" si="1"/>
        <v>1</v>
      </c>
    </row>
    <row r="41" spans="1:16">
      <c r="A41" s="48"/>
      <c r="B41" s="5">
        <v>0</v>
      </c>
      <c r="C41" s="50"/>
      <c r="D41" s="75"/>
      <c r="E41" s="145">
        <f t="shared" si="0"/>
        <v>0</v>
      </c>
      <c r="F41" s="26">
        <f t="shared" si="1"/>
        <v>0</v>
      </c>
    </row>
    <row r="42" spans="1:16">
      <c r="A42" s="48" t="s">
        <v>17</v>
      </c>
      <c r="B42" s="5">
        <v>0</v>
      </c>
      <c r="C42" s="50">
        <f>'[1]Matt-Fuller'!$P$69</f>
        <v>0</v>
      </c>
      <c r="D42" s="81">
        <f>'[1]Matt-Fuller'!$P$70</f>
        <v>0</v>
      </c>
      <c r="E42" s="145">
        <f t="shared" si="0"/>
        <v>0</v>
      </c>
      <c r="F42" s="26">
        <f t="shared" si="1"/>
        <v>0</v>
      </c>
    </row>
    <row r="43" spans="1:16">
      <c r="A43" s="48"/>
      <c r="B43" s="5">
        <v>0</v>
      </c>
      <c r="C43" s="50"/>
      <c r="D43" s="75"/>
      <c r="E43" s="145">
        <f t="shared" si="0"/>
        <v>0</v>
      </c>
      <c r="F43" s="26">
        <f t="shared" si="1"/>
        <v>0</v>
      </c>
    </row>
    <row r="44" spans="1:16">
      <c r="A44" s="48" t="s">
        <v>18</v>
      </c>
      <c r="B44" s="5">
        <v>0</v>
      </c>
      <c r="C44" s="50">
        <f>'[1]Matt-Fuller'!$P$73</f>
        <v>0</v>
      </c>
      <c r="D44" s="75">
        <f>'[1]Matt-Fuller'!$P$74</f>
        <v>0</v>
      </c>
      <c r="E44" s="145">
        <f t="shared" si="0"/>
        <v>0</v>
      </c>
      <c r="F44" s="26">
        <f t="shared" si="1"/>
        <v>0</v>
      </c>
    </row>
    <row r="45" spans="1:16">
      <c r="A45" s="48"/>
      <c r="B45" s="14">
        <v>0</v>
      </c>
      <c r="C45" s="50"/>
      <c r="D45" s="75"/>
      <c r="E45" s="145">
        <f t="shared" si="0"/>
        <v>0</v>
      </c>
      <c r="F45" s="26">
        <f t="shared" si="1"/>
        <v>0</v>
      </c>
    </row>
    <row r="46" spans="1:16" s="7" customFormat="1">
      <c r="A46" s="141" t="s">
        <v>63</v>
      </c>
      <c r="C46" s="15">
        <f>'[1]Matt-Fuller'!$P$77</f>
        <v>0</v>
      </c>
      <c r="D46" s="15">
        <f>'[1]Matt-Fuller'!$P$78</f>
        <v>0</v>
      </c>
      <c r="E46" s="145">
        <f t="shared" si="0"/>
        <v>0</v>
      </c>
      <c r="F46" s="26">
        <f t="shared" si="1"/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 s="7" customFormat="1">
      <c r="A47" s="6"/>
      <c r="C47" s="12"/>
      <c r="D47" s="15"/>
      <c r="E47" s="145">
        <f t="shared" si="0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7" customFormat="1">
      <c r="A48" s="7" t="s">
        <v>64</v>
      </c>
      <c r="C48" s="15">
        <f>'[1]Matt-Fuller'!$P$81</f>
        <v>0</v>
      </c>
      <c r="D48" s="15">
        <f>'[1]Matt-Fuller'!$P$82</f>
        <v>0</v>
      </c>
      <c r="E48" s="145">
        <f t="shared" si="0"/>
        <v>0</v>
      </c>
      <c r="F48" s="26">
        <f t="shared" si="1"/>
        <v>0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C49" s="12"/>
      <c r="D49" s="15"/>
      <c r="E49" s="145">
        <f t="shared" si="0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s="34" customFormat="1">
      <c r="A50" s="48" t="s">
        <v>4</v>
      </c>
      <c r="B50" s="14">
        <v>0</v>
      </c>
      <c r="C50" s="50">
        <f>'[1]Matt-Fuller'!$P$85</f>
        <v>0</v>
      </c>
      <c r="D50" s="75">
        <f>'[1]Matt-Fuller'!$P$86</f>
        <v>0</v>
      </c>
      <c r="E50" s="145">
        <f t="shared" si="0"/>
        <v>0</v>
      </c>
      <c r="F50" s="26">
        <f t="shared" si="1"/>
        <v>0</v>
      </c>
    </row>
    <row r="51" spans="1:16" s="34" customFormat="1">
      <c r="A51" s="6"/>
      <c r="B51" s="14">
        <v>0</v>
      </c>
      <c r="C51" s="50"/>
      <c r="D51" s="75"/>
      <c r="E51" s="145">
        <f t="shared" si="0"/>
        <v>0</v>
      </c>
      <c r="F51" s="26">
        <f t="shared" si="1"/>
        <v>0</v>
      </c>
    </row>
    <row r="52" spans="1:16" s="34" customFormat="1">
      <c r="A52" s="6" t="s">
        <v>45</v>
      </c>
      <c r="B52" s="50">
        <f>SUM(B28:B50)</f>
        <v>859</v>
      </c>
      <c r="C52" s="50">
        <f>SUM(C28:C50)</f>
        <v>1</v>
      </c>
      <c r="D52" s="79">
        <f>SUM(D28:D50)</f>
        <v>0</v>
      </c>
      <c r="E52" s="145">
        <f t="shared" si="0"/>
        <v>1</v>
      </c>
      <c r="F52" s="26">
        <f t="shared" si="1"/>
        <v>860</v>
      </c>
    </row>
    <row r="53" spans="1:16">
      <c r="A53" s="7"/>
      <c r="B53" s="15">
        <v>0</v>
      </c>
      <c r="C53" s="29"/>
      <c r="D53" s="101"/>
      <c r="E53" s="146"/>
      <c r="F53" s="26">
        <f t="shared" si="1"/>
        <v>0</v>
      </c>
    </row>
    <row r="54" spans="1:16">
      <c r="A54" s="61" t="s">
        <v>23</v>
      </c>
      <c r="B54" s="74">
        <v>31574</v>
      </c>
      <c r="C54" s="29">
        <f>C14</f>
        <v>509</v>
      </c>
      <c r="D54" s="101">
        <f>D14</f>
        <v>582</v>
      </c>
      <c r="E54" s="146">
        <f>C54-D54</f>
        <v>-73</v>
      </c>
      <c r="F54" s="26">
        <f t="shared" si="1"/>
        <v>31501</v>
      </c>
    </row>
    <row r="55" spans="1:16">
      <c r="A55" s="7" t="s">
        <v>58</v>
      </c>
      <c r="B55" s="74">
        <v>0</v>
      </c>
      <c r="C55" s="29">
        <f>C25</f>
        <v>0</v>
      </c>
      <c r="D55" s="101">
        <f>D25</f>
        <v>0</v>
      </c>
      <c r="E55" s="146">
        <f t="shared" ref="E55:E57" si="2">C55-D55</f>
        <v>0</v>
      </c>
      <c r="F55" s="26">
        <f t="shared" si="1"/>
        <v>0</v>
      </c>
    </row>
    <row r="56" spans="1:16">
      <c r="A56" s="7" t="s">
        <v>59</v>
      </c>
      <c r="B56" s="74">
        <v>859</v>
      </c>
      <c r="C56" s="29">
        <f>C52</f>
        <v>1</v>
      </c>
      <c r="D56" s="101">
        <f>D52</f>
        <v>0</v>
      </c>
      <c r="E56" s="146">
        <f t="shared" si="2"/>
        <v>1</v>
      </c>
      <c r="F56" s="26">
        <f t="shared" si="1"/>
        <v>860</v>
      </c>
    </row>
    <row r="57" spans="1:16">
      <c r="A57" s="64" t="s">
        <v>3</v>
      </c>
      <c r="B57" s="26">
        <f>SUM(B53:B56)</f>
        <v>32433</v>
      </c>
      <c r="C57" s="29">
        <f t="shared" ref="C57:D57" si="3">SUM(C54:C56)</f>
        <v>510</v>
      </c>
      <c r="D57" s="101">
        <f t="shared" si="3"/>
        <v>582</v>
      </c>
      <c r="E57" s="146">
        <f t="shared" si="2"/>
        <v>-72</v>
      </c>
      <c r="F57" s="26">
        <f t="shared" si="1"/>
        <v>32361</v>
      </c>
    </row>
    <row r="58" spans="1:16">
      <c r="A58" s="6"/>
      <c r="B58" s="24">
        <v>0</v>
      </c>
      <c r="D58" s="75"/>
      <c r="E58" s="145">
        <f t="shared" ref="E58:E63" si="4">C58-D58</f>
        <v>0</v>
      </c>
      <c r="F58" s="26">
        <f t="shared" si="1"/>
        <v>0</v>
      </c>
    </row>
    <row r="59" spans="1:16">
      <c r="A59" s="37" t="s">
        <v>30</v>
      </c>
      <c r="B59" s="24">
        <v>0</v>
      </c>
      <c r="D59" s="75"/>
      <c r="E59" s="145">
        <f t="shared" si="4"/>
        <v>0</v>
      </c>
      <c r="F59" s="26">
        <f t="shared" si="1"/>
        <v>0</v>
      </c>
    </row>
    <row r="60" spans="1:16">
      <c r="A60" s="67" t="s">
        <v>31</v>
      </c>
      <c r="B60" s="38">
        <v>205</v>
      </c>
      <c r="C60" s="77">
        <v>0</v>
      </c>
      <c r="D60" s="75">
        <v>5</v>
      </c>
      <c r="E60" s="145">
        <f t="shared" si="4"/>
        <v>-5</v>
      </c>
      <c r="F60" s="26">
        <f t="shared" si="1"/>
        <v>200</v>
      </c>
    </row>
    <row r="61" spans="1:16">
      <c r="A61" s="67" t="s">
        <v>32</v>
      </c>
      <c r="B61" s="38">
        <v>2</v>
      </c>
      <c r="C61" s="77">
        <v>0</v>
      </c>
      <c r="D61" s="75">
        <v>0</v>
      </c>
      <c r="E61" s="145">
        <f t="shared" si="4"/>
        <v>0</v>
      </c>
      <c r="F61" s="26">
        <f t="shared" si="1"/>
        <v>2</v>
      </c>
    </row>
    <row r="62" spans="1:16">
      <c r="A62" s="83" t="s">
        <v>46</v>
      </c>
      <c r="B62" s="38">
        <v>5808</v>
      </c>
      <c r="C62" s="77">
        <v>31</v>
      </c>
      <c r="E62" s="145">
        <v>31</v>
      </c>
      <c r="F62" s="26">
        <f t="shared" si="1"/>
        <v>5839</v>
      </c>
    </row>
    <row r="63" spans="1:16">
      <c r="A63" s="83" t="s">
        <v>47</v>
      </c>
      <c r="B63" s="38">
        <v>2</v>
      </c>
      <c r="E63" s="145">
        <f t="shared" si="4"/>
        <v>0</v>
      </c>
      <c r="F63" s="26">
        <f t="shared" si="1"/>
        <v>2</v>
      </c>
    </row>
    <row r="64" spans="1:16">
      <c r="A64" s="38" t="s">
        <v>3</v>
      </c>
      <c r="B64" s="26">
        <f>SUM(B60:B63)</f>
        <v>6017</v>
      </c>
      <c r="C64" s="77">
        <f>SUM(C60:C63)</f>
        <v>31</v>
      </c>
      <c r="D64" s="77">
        <f t="shared" ref="D64:E64" si="5">SUM(D60:D63)</f>
        <v>5</v>
      </c>
      <c r="E64" s="77">
        <f t="shared" si="5"/>
        <v>26</v>
      </c>
      <c r="F64" s="26">
        <f t="shared" si="1"/>
        <v>6043</v>
      </c>
      <c r="H64" s="51">
        <f>SUM(F57,F64)</f>
        <v>38404</v>
      </c>
    </row>
    <row r="65" spans="1:6">
      <c r="F65" s="26"/>
    </row>
    <row r="66" spans="1:6">
      <c r="F66" s="26"/>
    </row>
    <row r="67" spans="1:6">
      <c r="F67" s="26"/>
    </row>
    <row r="68" spans="1:6">
      <c r="F68" s="26"/>
    </row>
    <row r="69" spans="1:6">
      <c r="F69" s="26"/>
    </row>
    <row r="70" spans="1:6" s="7" customFormat="1">
      <c r="A70" s="3"/>
      <c r="B70" s="3"/>
      <c r="C70" s="77"/>
      <c r="D70" s="78"/>
      <c r="E70" s="147"/>
      <c r="F70" s="26"/>
    </row>
    <row r="71" spans="1:6" s="7" customFormat="1">
      <c r="A71" s="3"/>
      <c r="B71" s="3"/>
      <c r="C71" s="77"/>
      <c r="D71" s="78"/>
      <c r="E71" s="147"/>
      <c r="F71" s="26"/>
    </row>
    <row r="72" spans="1:6" s="7" customFormat="1">
      <c r="A72" s="3"/>
      <c r="B72" s="3"/>
      <c r="C72" s="77"/>
      <c r="D72" s="78"/>
      <c r="E72" s="147"/>
      <c r="F72" s="3"/>
    </row>
    <row r="73" spans="1:6" s="7" customFormat="1">
      <c r="A73" s="3"/>
      <c r="B73" s="3"/>
      <c r="C73" s="77"/>
      <c r="D73" s="78"/>
      <c r="E73" s="147"/>
      <c r="F73" s="3"/>
    </row>
    <row r="74" spans="1:6" s="7" customFormat="1">
      <c r="A74" s="3"/>
      <c r="B74" s="3"/>
      <c r="C74" s="77"/>
      <c r="D74" s="78"/>
      <c r="E74" s="147"/>
      <c r="F74" s="3"/>
    </row>
    <row r="75" spans="1:6" s="7" customFormat="1">
      <c r="A75" s="3"/>
      <c r="B75" s="3"/>
      <c r="C75" s="77"/>
      <c r="D75" s="78"/>
      <c r="E75" s="147"/>
      <c r="F75" s="3"/>
    </row>
    <row r="76" spans="1:6" s="7" customFormat="1">
      <c r="A76" s="3"/>
      <c r="B76" s="3"/>
      <c r="C76" s="77"/>
      <c r="D76" s="78"/>
      <c r="E76" s="147"/>
      <c r="F76" s="3"/>
    </row>
    <row r="77" spans="1:6" s="7" customFormat="1">
      <c r="A77" s="3"/>
      <c r="B77" s="3"/>
      <c r="C77" s="77"/>
      <c r="D77" s="78"/>
      <c r="E77" s="147"/>
      <c r="F77" s="3"/>
    </row>
    <row r="78" spans="1:6" s="7" customFormat="1">
      <c r="A78" s="3"/>
      <c r="B78" s="3"/>
      <c r="C78" s="77"/>
      <c r="D78" s="78"/>
      <c r="E78" s="147"/>
      <c r="F78" s="3"/>
    </row>
    <row r="79" spans="1:6" s="7" customFormat="1">
      <c r="A79" s="3"/>
      <c r="B79" s="3"/>
      <c r="C79" s="77"/>
      <c r="D79" s="78"/>
      <c r="E79" s="147"/>
      <c r="F79" s="3"/>
    </row>
    <row r="80" spans="1:6" s="7" customFormat="1">
      <c r="A80" s="3"/>
      <c r="B80" s="3"/>
      <c r="C80" s="77"/>
      <c r="D80" s="78"/>
      <c r="E80" s="147"/>
      <c r="F80" s="3"/>
    </row>
    <row r="81" spans="1:6" s="3" customFormat="1">
      <c r="C81" s="77"/>
      <c r="D81" s="78"/>
      <c r="E81" s="147"/>
    </row>
    <row r="82" spans="1:6" s="7" customFormat="1">
      <c r="A82" s="3"/>
      <c r="B82" s="3"/>
      <c r="C82" s="77"/>
      <c r="D82" s="78"/>
      <c r="E82" s="147"/>
      <c r="F82" s="3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75" bottom="0.61" header="0.45" footer="0.27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3" type="noConversion"/>
  <printOptions horizontalCentered="1" gridLines="1"/>
  <pageMargins left="0.42" right="0.46" top="0.75" bottom="0.61" header="0.45" footer="0.27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6"/>
  <sheetViews>
    <sheetView showZeros="0" zoomScaleNormal="100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C63" sqref="C63"/>
    </sheetView>
  </sheetViews>
  <sheetFormatPr defaultColWidth="11.42578125" defaultRowHeight="12.75"/>
  <cols>
    <col min="1" max="1" width="30.28515625" style="103" bestFit="1" customWidth="1"/>
    <col min="2" max="2" width="11.28515625" style="103" customWidth="1"/>
    <col min="3" max="3" width="8" style="77" bestFit="1" customWidth="1"/>
    <col min="4" max="4" width="11.140625" style="78" bestFit="1" customWidth="1"/>
    <col min="5" max="5" width="8.28515625" style="147" bestFit="1" customWidth="1"/>
    <col min="6" max="6" width="12.42578125" style="3" customWidth="1"/>
    <col min="7" max="16384" width="11.42578125" style="102"/>
  </cols>
  <sheetData>
    <row r="1" spans="1:16" s="129" customFormat="1">
      <c r="A1" s="129" t="s">
        <v>7</v>
      </c>
      <c r="B1" s="132" t="s">
        <v>26</v>
      </c>
      <c r="C1" s="68" t="s">
        <v>27</v>
      </c>
      <c r="D1" s="69" t="s">
        <v>28</v>
      </c>
      <c r="E1" s="142" t="s">
        <v>40</v>
      </c>
      <c r="F1" s="28" t="s">
        <v>26</v>
      </c>
    </row>
    <row r="2" spans="1:16" s="131" customFormat="1">
      <c r="A2" s="119"/>
      <c r="B2" s="139" t="s">
        <v>60</v>
      </c>
      <c r="C2" s="71" t="s">
        <v>62</v>
      </c>
      <c r="D2" s="133" t="s">
        <v>62</v>
      </c>
      <c r="E2" s="143" t="s">
        <v>62</v>
      </c>
      <c r="F2" s="71" t="s">
        <v>62</v>
      </c>
    </row>
    <row r="3" spans="1:16" s="105" customFormat="1">
      <c r="A3" s="119" t="s">
        <v>12</v>
      </c>
      <c r="B3" s="130"/>
      <c r="C3" s="72"/>
      <c r="D3" s="73"/>
      <c r="E3" s="144"/>
      <c r="F3" s="27"/>
    </row>
    <row r="4" spans="1:16">
      <c r="A4" s="117" t="s">
        <v>0</v>
      </c>
      <c r="B4" s="118"/>
      <c r="C4" s="74">
        <f>[1]Paddock!$P$4</f>
        <v>1043</v>
      </c>
      <c r="D4" s="75">
        <f>[1]Paddock!$P$5</f>
        <v>620</v>
      </c>
      <c r="E4" s="145">
        <f>C4-D4</f>
        <v>423</v>
      </c>
      <c r="F4" s="26"/>
    </row>
    <row r="5" spans="1:16">
      <c r="A5" s="117"/>
      <c r="B5" s="118">
        <v>0</v>
      </c>
      <c r="C5" s="74"/>
      <c r="D5" s="75"/>
      <c r="E5" s="145">
        <f t="shared" ref="E5:E52" si="0">C5-D5</f>
        <v>0</v>
      </c>
      <c r="F5" s="26"/>
    </row>
    <row r="6" spans="1:16">
      <c r="A6" s="117" t="s">
        <v>2</v>
      </c>
      <c r="B6" s="118"/>
      <c r="C6" s="74">
        <f>[1]Paddock!$P$7+[1]Paddock!$P$8</f>
        <v>456</v>
      </c>
      <c r="D6" s="75">
        <f>[1]Paddock!$P$10+[1]Paddock!$P$11+[1]Paddock!$P$12</f>
        <v>441</v>
      </c>
      <c r="E6" s="145">
        <f t="shared" si="0"/>
        <v>15</v>
      </c>
      <c r="F6" s="26"/>
    </row>
    <row r="7" spans="1:16">
      <c r="A7" s="117"/>
      <c r="B7" s="118">
        <v>0</v>
      </c>
      <c r="C7" s="74"/>
      <c r="D7" s="75"/>
      <c r="E7" s="145">
        <f t="shared" si="0"/>
        <v>0</v>
      </c>
      <c r="F7" s="26"/>
    </row>
    <row r="8" spans="1:16">
      <c r="A8" s="117" t="s">
        <v>11</v>
      </c>
      <c r="B8" s="118"/>
      <c r="C8" s="74">
        <f>[1]Paddock!$P$14</f>
        <v>0</v>
      </c>
      <c r="D8" s="75">
        <f>[1]Paddock!$P$15</f>
        <v>0</v>
      </c>
      <c r="E8" s="145">
        <f t="shared" si="0"/>
        <v>0</v>
      </c>
      <c r="F8" s="26"/>
    </row>
    <row r="9" spans="1:16" s="128" customFormat="1">
      <c r="A9" s="117"/>
      <c r="B9" s="118"/>
      <c r="C9" s="74"/>
      <c r="D9" s="75"/>
      <c r="E9" s="145">
        <f t="shared" si="0"/>
        <v>0</v>
      </c>
      <c r="F9" s="26"/>
    </row>
    <row r="10" spans="1:16" s="123" customFormat="1">
      <c r="A10" s="117" t="s">
        <v>53</v>
      </c>
      <c r="B10" s="109"/>
      <c r="C10" s="74">
        <f>[1]Paddock!$P$17</f>
        <v>0</v>
      </c>
      <c r="D10" s="75">
        <f>[1]Paddock!$P$18</f>
        <v>0</v>
      </c>
      <c r="E10" s="145">
        <f t="shared" si="0"/>
        <v>0</v>
      </c>
      <c r="F10" s="26"/>
      <c r="G10" s="127"/>
      <c r="H10" s="127"/>
      <c r="I10" s="127"/>
      <c r="J10" s="127"/>
      <c r="K10" s="127"/>
      <c r="L10" s="127"/>
      <c r="M10" s="127"/>
      <c r="N10" s="126"/>
      <c r="O10" s="125"/>
      <c r="P10" s="124"/>
    </row>
    <row r="11" spans="1:16" s="123" customFormat="1">
      <c r="A11" s="121"/>
      <c r="B11" s="109"/>
      <c r="C11" s="74"/>
      <c r="D11" s="75"/>
      <c r="E11" s="145">
        <f t="shared" si="0"/>
        <v>0</v>
      </c>
      <c r="F11" s="26"/>
      <c r="G11" s="127"/>
      <c r="H11" s="127"/>
      <c r="I11" s="127"/>
      <c r="J11" s="127"/>
      <c r="K11" s="127"/>
      <c r="L11" s="127"/>
      <c r="M11" s="127"/>
      <c r="N11" s="126"/>
      <c r="O11" s="125"/>
      <c r="P11" s="124"/>
    </row>
    <row r="12" spans="1:16" s="123" customFormat="1">
      <c r="A12" s="117" t="s">
        <v>54</v>
      </c>
      <c r="B12" s="109"/>
      <c r="C12" s="74">
        <f>[1]Paddock!$P$20</f>
        <v>0</v>
      </c>
      <c r="D12" s="75">
        <f>[1]Paddock!$P$21</f>
        <v>80</v>
      </c>
      <c r="E12" s="145">
        <f t="shared" si="0"/>
        <v>-80</v>
      </c>
      <c r="F12" s="26"/>
      <c r="G12" s="127"/>
      <c r="H12" s="127"/>
      <c r="I12" s="127"/>
      <c r="J12" s="127"/>
      <c r="K12" s="127"/>
      <c r="L12" s="127"/>
      <c r="M12" s="127"/>
      <c r="N12" s="126"/>
      <c r="O12" s="125"/>
      <c r="P12" s="124"/>
    </row>
    <row r="13" spans="1:16">
      <c r="A13" s="121"/>
      <c r="B13" s="118">
        <v>0</v>
      </c>
      <c r="C13" s="74"/>
      <c r="D13" s="75"/>
      <c r="E13" s="145">
        <f t="shared" si="0"/>
        <v>0</v>
      </c>
      <c r="F13" s="26"/>
    </row>
    <row r="14" spans="1:16">
      <c r="A14" s="121" t="s">
        <v>43</v>
      </c>
      <c r="B14" s="102">
        <v>76283</v>
      </c>
      <c r="C14" s="74">
        <f>SUM(C4:C12)</f>
        <v>1499</v>
      </c>
      <c r="D14" s="75">
        <f>SUM(D4:D12)</f>
        <v>1141</v>
      </c>
      <c r="E14" s="145">
        <f t="shared" si="0"/>
        <v>358</v>
      </c>
      <c r="F14" s="26">
        <f>B14+E14</f>
        <v>76641</v>
      </c>
    </row>
    <row r="15" spans="1:16">
      <c r="A15" s="121"/>
      <c r="B15" s="118">
        <v>0</v>
      </c>
      <c r="C15" s="74"/>
      <c r="D15" s="75"/>
      <c r="E15" s="145">
        <f t="shared" si="0"/>
        <v>0</v>
      </c>
      <c r="F15" s="26">
        <f t="shared" ref="F15:F64" si="1">B15+E15</f>
        <v>0</v>
      </c>
    </row>
    <row r="16" spans="1:16">
      <c r="A16" s="119" t="s">
        <v>1</v>
      </c>
      <c r="B16" s="118">
        <v>0</v>
      </c>
      <c r="C16" s="74"/>
      <c r="D16" s="75"/>
      <c r="E16" s="145">
        <f t="shared" si="0"/>
        <v>0</v>
      </c>
      <c r="F16" s="26">
        <f t="shared" si="1"/>
        <v>0</v>
      </c>
    </row>
    <row r="17" spans="1:6">
      <c r="A17" s="117" t="s">
        <v>24</v>
      </c>
      <c r="B17" s="118">
        <v>0</v>
      </c>
      <c r="C17" s="74">
        <f>[1]Paddock!$P$27</f>
        <v>0</v>
      </c>
      <c r="D17" s="75">
        <f>[1]Paddock!$P$28</f>
        <v>0</v>
      </c>
      <c r="E17" s="145">
        <f t="shared" si="0"/>
        <v>0</v>
      </c>
      <c r="F17" s="26">
        <f t="shared" si="1"/>
        <v>0</v>
      </c>
    </row>
    <row r="18" spans="1:6">
      <c r="A18" s="117"/>
      <c r="B18" s="118">
        <v>0</v>
      </c>
      <c r="C18" s="74"/>
      <c r="D18" s="75"/>
      <c r="E18" s="145">
        <f t="shared" si="0"/>
        <v>0</v>
      </c>
      <c r="F18" s="26">
        <f t="shared" si="1"/>
        <v>0</v>
      </c>
    </row>
    <row r="19" spans="1:6">
      <c r="A19" s="117" t="s">
        <v>25</v>
      </c>
      <c r="B19" s="118">
        <v>2</v>
      </c>
      <c r="C19" s="74">
        <f>[1]Paddock!$P$31</f>
        <v>0</v>
      </c>
      <c r="D19" s="75">
        <f>[1]Paddock!$P$32</f>
        <v>0</v>
      </c>
      <c r="E19" s="145">
        <f t="shared" si="0"/>
        <v>0</v>
      </c>
      <c r="F19" s="26">
        <f t="shared" si="1"/>
        <v>2</v>
      </c>
    </row>
    <row r="20" spans="1:6">
      <c r="A20" s="117"/>
      <c r="B20" s="103">
        <v>0</v>
      </c>
      <c r="E20" s="145">
        <f t="shared" si="0"/>
        <v>0</v>
      </c>
      <c r="F20" s="26">
        <f t="shared" si="1"/>
        <v>0</v>
      </c>
    </row>
    <row r="21" spans="1:6">
      <c r="A21" s="122" t="s">
        <v>41</v>
      </c>
      <c r="B21" s="120">
        <v>0</v>
      </c>
      <c r="C21" s="50"/>
      <c r="D21" s="75"/>
      <c r="E21" s="145">
        <f t="shared" si="0"/>
        <v>0</v>
      </c>
      <c r="F21" s="26">
        <f t="shared" si="1"/>
        <v>0</v>
      </c>
    </row>
    <row r="22" spans="1:6">
      <c r="A22" s="122"/>
      <c r="B22" s="120">
        <v>0</v>
      </c>
      <c r="C22" s="50"/>
      <c r="D22" s="79"/>
      <c r="E22" s="145">
        <f t="shared" si="0"/>
        <v>0</v>
      </c>
      <c r="F22" s="26">
        <f t="shared" si="1"/>
        <v>0</v>
      </c>
    </row>
    <row r="23" spans="1:6">
      <c r="A23" s="122" t="s">
        <v>42</v>
      </c>
      <c r="B23" s="120">
        <v>0</v>
      </c>
      <c r="C23" s="50"/>
      <c r="D23" s="75"/>
      <c r="E23" s="145">
        <f t="shared" si="0"/>
        <v>0</v>
      </c>
      <c r="F23" s="26">
        <f t="shared" si="1"/>
        <v>0</v>
      </c>
    </row>
    <row r="24" spans="1:6">
      <c r="A24" s="122"/>
      <c r="B24" s="120">
        <v>0</v>
      </c>
      <c r="C24" s="50"/>
      <c r="D24" s="79"/>
      <c r="E24" s="145">
        <f t="shared" si="0"/>
        <v>0</v>
      </c>
      <c r="F24" s="26">
        <f t="shared" si="1"/>
        <v>0</v>
      </c>
    </row>
    <row r="25" spans="1:6">
      <c r="A25" s="121" t="s">
        <v>44</v>
      </c>
      <c r="B25" s="120">
        <v>2</v>
      </c>
      <c r="C25" s="50">
        <f>SUM(C17,C19,C21,C23)</f>
        <v>0</v>
      </c>
      <c r="D25" s="75">
        <f>SUM(D17,D19,D21,D23)</f>
        <v>0</v>
      </c>
      <c r="E25" s="145">
        <f t="shared" si="0"/>
        <v>0</v>
      </c>
      <c r="F25" s="26">
        <v>2</v>
      </c>
    </row>
    <row r="26" spans="1:6">
      <c r="A26" s="121"/>
      <c r="B26" s="120">
        <v>0</v>
      </c>
      <c r="C26" s="50"/>
      <c r="D26" s="79"/>
      <c r="E26" s="145">
        <f t="shared" si="0"/>
        <v>0</v>
      </c>
      <c r="F26" s="26">
        <f t="shared" si="1"/>
        <v>0</v>
      </c>
    </row>
    <row r="27" spans="1:6">
      <c r="A27" s="119" t="s">
        <v>19</v>
      </c>
      <c r="B27" s="118">
        <v>0</v>
      </c>
      <c r="C27" s="50"/>
      <c r="D27" s="79"/>
      <c r="E27" s="145">
        <f t="shared" si="0"/>
        <v>0</v>
      </c>
      <c r="F27" s="26">
        <f t="shared" si="1"/>
        <v>0</v>
      </c>
    </row>
    <row r="28" spans="1:6" s="105" customFormat="1">
      <c r="A28" s="117" t="s">
        <v>16</v>
      </c>
      <c r="B28" s="118">
        <v>174</v>
      </c>
      <c r="C28" s="98">
        <f>[1]Paddock!$P$41</f>
        <v>0</v>
      </c>
      <c r="D28" s="75">
        <f>[1]Paddock!$P$42</f>
        <v>0</v>
      </c>
      <c r="E28" s="145">
        <f t="shared" si="0"/>
        <v>0</v>
      </c>
      <c r="F28" s="26">
        <f t="shared" si="1"/>
        <v>174</v>
      </c>
    </row>
    <row r="29" spans="1:6" s="105" customFormat="1">
      <c r="A29" s="117"/>
      <c r="B29" s="118">
        <v>0</v>
      </c>
      <c r="C29" s="50"/>
      <c r="D29" s="75"/>
      <c r="E29" s="145">
        <f t="shared" si="0"/>
        <v>0</v>
      </c>
      <c r="F29" s="26">
        <f t="shared" si="1"/>
        <v>0</v>
      </c>
    </row>
    <row r="30" spans="1:6" s="105" customFormat="1">
      <c r="A30" s="117" t="s">
        <v>15</v>
      </c>
      <c r="B30" s="102">
        <v>1596</v>
      </c>
      <c r="C30" s="50">
        <f>[1]Paddock!$P$45</f>
        <v>176</v>
      </c>
      <c r="D30" s="75">
        <f>[1]Paddock!$P$46</f>
        <v>322</v>
      </c>
      <c r="E30" s="145">
        <f t="shared" si="0"/>
        <v>-146</v>
      </c>
      <c r="F30" s="26">
        <f t="shared" si="1"/>
        <v>1450</v>
      </c>
    </row>
    <row r="31" spans="1:6" s="105" customFormat="1">
      <c r="A31" s="117"/>
      <c r="B31" s="118">
        <v>0</v>
      </c>
      <c r="C31" s="50"/>
      <c r="D31" s="75"/>
      <c r="E31" s="145">
        <f t="shared" si="0"/>
        <v>0</v>
      </c>
      <c r="F31" s="26">
        <f t="shared" si="1"/>
        <v>0</v>
      </c>
    </row>
    <row r="32" spans="1:6" s="105" customFormat="1">
      <c r="A32" s="117" t="s">
        <v>14</v>
      </c>
      <c r="B32" s="102">
        <v>29349</v>
      </c>
      <c r="C32" s="50">
        <f>[1]Paddock!$P$49</f>
        <v>380</v>
      </c>
      <c r="D32" s="75">
        <f>[1]Paddock!$P$50</f>
        <v>27</v>
      </c>
      <c r="E32" s="145">
        <f t="shared" si="0"/>
        <v>353</v>
      </c>
      <c r="F32" s="26">
        <f t="shared" si="1"/>
        <v>29702</v>
      </c>
    </row>
    <row r="33" spans="1:16" s="105" customFormat="1">
      <c r="A33" s="117"/>
      <c r="B33" s="118">
        <v>0</v>
      </c>
      <c r="C33" s="50"/>
      <c r="D33" s="75"/>
      <c r="E33" s="145">
        <f t="shared" si="0"/>
        <v>0</v>
      </c>
      <c r="F33" s="26">
        <f t="shared" si="1"/>
        <v>0</v>
      </c>
    </row>
    <row r="34" spans="1:16" s="105" customFormat="1">
      <c r="A34" s="117" t="s">
        <v>13</v>
      </c>
      <c r="B34" s="102">
        <v>151</v>
      </c>
      <c r="C34" s="50">
        <f>[1]Paddock!$P$53</f>
        <v>2</v>
      </c>
      <c r="D34" s="75">
        <f>[1]Paddock!$P$54</f>
        <v>0</v>
      </c>
      <c r="E34" s="145">
        <f t="shared" si="0"/>
        <v>2</v>
      </c>
      <c r="F34" s="26">
        <f t="shared" si="1"/>
        <v>153</v>
      </c>
    </row>
    <row r="35" spans="1:16">
      <c r="A35" s="117"/>
      <c r="B35" s="118">
        <v>0</v>
      </c>
      <c r="C35" s="50"/>
      <c r="D35" s="75"/>
      <c r="E35" s="145">
        <f t="shared" si="0"/>
        <v>0</v>
      </c>
      <c r="F35" s="26">
        <f t="shared" si="1"/>
        <v>0</v>
      </c>
    </row>
    <row r="36" spans="1:16">
      <c r="A36" s="117" t="s">
        <v>50</v>
      </c>
      <c r="B36" s="102">
        <v>38</v>
      </c>
      <c r="C36" s="50">
        <f>[1]Paddock!$P$57</f>
        <v>2</v>
      </c>
      <c r="D36" s="75">
        <f>[1]Paddock!$P$58</f>
        <v>0</v>
      </c>
      <c r="E36" s="145">
        <f t="shared" si="0"/>
        <v>2</v>
      </c>
      <c r="F36" s="26">
        <f t="shared" si="1"/>
        <v>40</v>
      </c>
    </row>
    <row r="37" spans="1:16">
      <c r="A37" s="117"/>
      <c r="B37" s="118">
        <v>0</v>
      </c>
      <c r="C37" s="50"/>
      <c r="D37" s="75"/>
      <c r="E37" s="145">
        <f t="shared" si="0"/>
        <v>0</v>
      </c>
      <c r="F37" s="26">
        <f t="shared" si="1"/>
        <v>0</v>
      </c>
    </row>
    <row r="38" spans="1:16">
      <c r="A38" s="117" t="s">
        <v>6</v>
      </c>
      <c r="B38" s="118">
        <v>0</v>
      </c>
      <c r="C38" s="50">
        <f>[1]Paddock!$P$61</f>
        <v>0</v>
      </c>
      <c r="D38" s="75">
        <f>[1]Paddock!$P$62</f>
        <v>0</v>
      </c>
      <c r="E38" s="145">
        <f t="shared" si="0"/>
        <v>0</v>
      </c>
      <c r="F38" s="26">
        <f t="shared" si="1"/>
        <v>0</v>
      </c>
    </row>
    <row r="39" spans="1:16">
      <c r="A39" s="117"/>
      <c r="B39" s="118">
        <v>0</v>
      </c>
      <c r="C39" s="50"/>
      <c r="D39" s="75"/>
      <c r="E39" s="145">
        <f t="shared" si="0"/>
        <v>0</v>
      </c>
      <c r="F39" s="26">
        <f t="shared" si="1"/>
        <v>0</v>
      </c>
    </row>
    <row r="40" spans="1:16">
      <c r="A40" s="117" t="s">
        <v>51</v>
      </c>
      <c r="B40" s="118">
        <v>0</v>
      </c>
      <c r="C40" s="50">
        <f>[1]Paddock!$P$65</f>
        <v>0</v>
      </c>
      <c r="D40" s="75">
        <f>[1]Paddock!$P$66</f>
        <v>0</v>
      </c>
      <c r="E40" s="145">
        <f t="shared" si="0"/>
        <v>0</v>
      </c>
      <c r="F40" s="26">
        <f t="shared" si="1"/>
        <v>0</v>
      </c>
    </row>
    <row r="41" spans="1:16">
      <c r="A41" s="117"/>
      <c r="B41" s="118">
        <v>0</v>
      </c>
      <c r="C41" s="50"/>
      <c r="D41" s="75"/>
      <c r="E41" s="145">
        <f t="shared" si="0"/>
        <v>0</v>
      </c>
      <c r="F41" s="26">
        <f t="shared" si="1"/>
        <v>0</v>
      </c>
    </row>
    <row r="42" spans="1:16">
      <c r="A42" s="117" t="s">
        <v>17</v>
      </c>
      <c r="B42" s="118">
        <v>0</v>
      </c>
      <c r="C42" s="50">
        <f>[1]Paddock!$P$69</f>
        <v>0</v>
      </c>
      <c r="D42" s="81">
        <f>[1]Paddock!$P$70</f>
        <v>0</v>
      </c>
      <c r="E42" s="145">
        <f t="shared" si="0"/>
        <v>0</v>
      </c>
      <c r="F42" s="26">
        <f t="shared" si="1"/>
        <v>0</v>
      </c>
    </row>
    <row r="43" spans="1:16">
      <c r="A43" s="117"/>
      <c r="B43" s="118">
        <v>0</v>
      </c>
      <c r="C43" s="50"/>
      <c r="D43" s="75"/>
      <c r="E43" s="145">
        <f t="shared" si="0"/>
        <v>0</v>
      </c>
      <c r="F43" s="26">
        <f t="shared" si="1"/>
        <v>0</v>
      </c>
    </row>
    <row r="44" spans="1:16">
      <c r="A44" s="117" t="s">
        <v>18</v>
      </c>
      <c r="B44" s="118">
        <v>0</v>
      </c>
      <c r="C44" s="50">
        <f>[1]Paddock!$P$73</f>
        <v>0</v>
      </c>
      <c r="D44" s="75">
        <f>[1]Paddock!$P$74</f>
        <v>0</v>
      </c>
      <c r="E44" s="145">
        <f t="shared" si="0"/>
        <v>0</v>
      </c>
      <c r="F44" s="26">
        <f t="shared" si="1"/>
        <v>0</v>
      </c>
    </row>
    <row r="45" spans="1:16">
      <c r="A45" s="117"/>
      <c r="B45" s="116">
        <v>0</v>
      </c>
      <c r="C45" s="50"/>
      <c r="D45" s="75"/>
      <c r="E45" s="145">
        <f t="shared" si="0"/>
        <v>0</v>
      </c>
      <c r="F45" s="26">
        <f t="shared" si="1"/>
        <v>0</v>
      </c>
    </row>
    <row r="46" spans="1:16" s="7" customFormat="1">
      <c r="A46" s="141" t="s">
        <v>63</v>
      </c>
      <c r="C46" s="15">
        <f>[1]Paddock!$P$77</f>
        <v>0</v>
      </c>
      <c r="D46" s="15">
        <f>[1]Paddock!$P$78</f>
        <v>0</v>
      </c>
      <c r="E46" s="145">
        <f t="shared" si="0"/>
        <v>0</v>
      </c>
      <c r="F46" s="26">
        <f t="shared" si="1"/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 s="7" customFormat="1">
      <c r="A47" s="6"/>
      <c r="C47" s="12"/>
      <c r="D47" s="15"/>
      <c r="E47" s="145">
        <f t="shared" si="0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7" customFormat="1">
      <c r="A48" s="7" t="s">
        <v>64</v>
      </c>
      <c r="C48" s="15">
        <f>[1]Paddock!$P$81</f>
        <v>0</v>
      </c>
      <c r="D48" s="15">
        <f>[1]Paddock!$P$82</f>
        <v>0</v>
      </c>
      <c r="E48" s="145">
        <f t="shared" si="0"/>
        <v>0</v>
      </c>
      <c r="F48" s="26">
        <f t="shared" si="1"/>
        <v>0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 s="7" customFormat="1">
      <c r="A49" s="6"/>
      <c r="C49" s="12"/>
      <c r="D49" s="15"/>
      <c r="E49" s="145">
        <f t="shared" si="0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s="34" customFormat="1">
      <c r="A50" s="48" t="s">
        <v>4</v>
      </c>
      <c r="B50" s="14">
        <v>0</v>
      </c>
      <c r="C50" s="50">
        <f>[1]Paddock!$P$85</f>
        <v>0</v>
      </c>
      <c r="D50" s="75">
        <f>[1]Paddock!$P$86</f>
        <v>0</v>
      </c>
      <c r="E50" s="145">
        <f t="shared" si="0"/>
        <v>0</v>
      </c>
      <c r="F50" s="26">
        <f t="shared" si="1"/>
        <v>0</v>
      </c>
    </row>
    <row r="51" spans="1:16" s="34" customFormat="1">
      <c r="A51" s="6"/>
      <c r="B51" s="14">
        <v>0</v>
      </c>
      <c r="C51" s="50"/>
      <c r="D51" s="75"/>
      <c r="E51" s="145">
        <f t="shared" si="0"/>
        <v>0</v>
      </c>
      <c r="F51" s="26">
        <f t="shared" si="1"/>
        <v>0</v>
      </c>
    </row>
    <row r="52" spans="1:16" s="34" customFormat="1">
      <c r="A52" s="6" t="s">
        <v>45</v>
      </c>
      <c r="B52" s="50">
        <f>SUM(B28:B50)</f>
        <v>31308</v>
      </c>
      <c r="C52" s="50">
        <f>SUM(C28:C50)</f>
        <v>560</v>
      </c>
      <c r="D52" s="79">
        <f>SUM(D28:D50)</f>
        <v>349</v>
      </c>
      <c r="E52" s="145">
        <f t="shared" si="0"/>
        <v>211</v>
      </c>
      <c r="F52" s="26">
        <f t="shared" si="1"/>
        <v>31519</v>
      </c>
    </row>
    <row r="53" spans="1:16">
      <c r="A53" s="113"/>
      <c r="B53" s="115">
        <v>0</v>
      </c>
      <c r="C53" s="29"/>
      <c r="D53" s="101"/>
      <c r="E53" s="146"/>
      <c r="F53" s="26">
        <f t="shared" si="1"/>
        <v>0</v>
      </c>
    </row>
    <row r="54" spans="1:16">
      <c r="A54" s="114" t="s">
        <v>23</v>
      </c>
      <c r="B54" s="74">
        <v>76283</v>
      </c>
      <c r="C54" s="29">
        <f>C14</f>
        <v>1499</v>
      </c>
      <c r="D54" s="101">
        <f>D14</f>
        <v>1141</v>
      </c>
      <c r="E54" s="146">
        <f>C54-D54</f>
        <v>358</v>
      </c>
      <c r="F54" s="26">
        <f t="shared" si="1"/>
        <v>76641</v>
      </c>
    </row>
    <row r="55" spans="1:16">
      <c r="A55" s="113" t="s">
        <v>58</v>
      </c>
      <c r="B55" s="74">
        <v>2</v>
      </c>
      <c r="C55" s="29">
        <f>C25</f>
        <v>0</v>
      </c>
      <c r="D55" s="101">
        <f>D25</f>
        <v>0</v>
      </c>
      <c r="E55" s="146">
        <f t="shared" ref="E55:E57" si="2">C55-D55</f>
        <v>0</v>
      </c>
      <c r="F55" s="26">
        <v>2</v>
      </c>
    </row>
    <row r="56" spans="1:16">
      <c r="A56" s="113" t="s">
        <v>59</v>
      </c>
      <c r="B56" s="74">
        <v>31308</v>
      </c>
      <c r="C56" s="29">
        <f>C52</f>
        <v>560</v>
      </c>
      <c r="D56" s="101">
        <f>D52</f>
        <v>349</v>
      </c>
      <c r="E56" s="146">
        <f t="shared" si="2"/>
        <v>211</v>
      </c>
      <c r="F56" s="26">
        <f t="shared" si="1"/>
        <v>31519</v>
      </c>
    </row>
    <row r="57" spans="1:16">
      <c r="A57" s="112" t="s">
        <v>3</v>
      </c>
      <c r="B57" s="26">
        <f>SUM(B53:B56)</f>
        <v>107593</v>
      </c>
      <c r="C57" s="29">
        <f t="shared" ref="C57:D57" si="3">SUM(C54:C56)</f>
        <v>2059</v>
      </c>
      <c r="D57" s="101">
        <f t="shared" si="3"/>
        <v>1490</v>
      </c>
      <c r="E57" s="146">
        <f t="shared" si="2"/>
        <v>569</v>
      </c>
      <c r="F57" s="26">
        <f t="shared" si="1"/>
        <v>108162</v>
      </c>
    </row>
    <row r="58" spans="1:16">
      <c r="A58" s="111"/>
      <c r="B58" s="102">
        <v>0</v>
      </c>
      <c r="D58" s="75"/>
      <c r="E58" s="145">
        <f t="shared" ref="E58:E61" si="4">C58-D58</f>
        <v>0</v>
      </c>
      <c r="F58" s="26">
        <f t="shared" si="1"/>
        <v>0</v>
      </c>
    </row>
    <row r="59" spans="1:16">
      <c r="A59" s="110" t="s">
        <v>30</v>
      </c>
      <c r="B59" s="102">
        <v>0</v>
      </c>
      <c r="D59" s="75"/>
      <c r="E59" s="145">
        <f t="shared" si="4"/>
        <v>0</v>
      </c>
      <c r="F59" s="26">
        <f t="shared" si="1"/>
        <v>0</v>
      </c>
    </row>
    <row r="60" spans="1:16">
      <c r="A60" s="108" t="s">
        <v>31</v>
      </c>
      <c r="B60" s="106">
        <v>220</v>
      </c>
      <c r="C60" s="77">
        <v>0</v>
      </c>
      <c r="D60" s="75">
        <v>7</v>
      </c>
      <c r="E60" s="145">
        <f t="shared" si="4"/>
        <v>-7</v>
      </c>
      <c r="F60" s="26">
        <f t="shared" si="1"/>
        <v>213</v>
      </c>
    </row>
    <row r="61" spans="1:16">
      <c r="A61" s="108" t="s">
        <v>32</v>
      </c>
      <c r="B61" s="106">
        <v>3</v>
      </c>
      <c r="C61" s="77">
        <v>0</v>
      </c>
      <c r="D61" s="75">
        <v>0</v>
      </c>
      <c r="E61" s="145">
        <f t="shared" si="4"/>
        <v>0</v>
      </c>
      <c r="F61" s="26">
        <f t="shared" si="1"/>
        <v>3</v>
      </c>
    </row>
    <row r="62" spans="1:16">
      <c r="A62" s="107" t="s">
        <v>46</v>
      </c>
      <c r="B62" s="106">
        <v>437</v>
      </c>
      <c r="C62" s="77">
        <v>27</v>
      </c>
      <c r="E62" s="147">
        <v>27</v>
      </c>
      <c r="F62" s="26">
        <f t="shared" si="1"/>
        <v>464</v>
      </c>
    </row>
    <row r="63" spans="1:16">
      <c r="A63" s="107" t="s">
        <v>47</v>
      </c>
      <c r="B63" s="106">
        <v>1</v>
      </c>
      <c r="F63" s="26">
        <f t="shared" si="1"/>
        <v>1</v>
      </c>
    </row>
    <row r="64" spans="1:16">
      <c r="A64" s="106" t="s">
        <v>3</v>
      </c>
      <c r="B64" s="26">
        <f>SUM(B60:B63)</f>
        <v>661</v>
      </c>
      <c r="C64" s="77">
        <f>SUM(C60:C63)</f>
        <v>27</v>
      </c>
      <c r="D64" s="77">
        <f t="shared" ref="D64:E64" si="5">SUM(D60:D63)</f>
        <v>7</v>
      </c>
      <c r="E64" s="77">
        <f t="shared" si="5"/>
        <v>20</v>
      </c>
      <c r="F64" s="26">
        <f t="shared" si="1"/>
        <v>681</v>
      </c>
      <c r="H64" s="51">
        <f>SUM(F57,F64)</f>
        <v>108843</v>
      </c>
    </row>
    <row r="65" spans="1:6">
      <c r="F65" s="26"/>
    </row>
    <row r="66" spans="1:6">
      <c r="F66" s="26"/>
    </row>
    <row r="67" spans="1:6">
      <c r="F67" s="26"/>
    </row>
    <row r="68" spans="1:6">
      <c r="F68" s="26"/>
    </row>
    <row r="69" spans="1:6">
      <c r="F69" s="26"/>
    </row>
    <row r="70" spans="1:6" s="104" customFormat="1">
      <c r="A70" s="103"/>
      <c r="B70" s="103"/>
      <c r="C70" s="77"/>
      <c r="D70" s="78"/>
      <c r="E70" s="147"/>
      <c r="F70" s="26"/>
    </row>
    <row r="71" spans="1:6" s="104" customFormat="1">
      <c r="A71" s="103"/>
      <c r="B71" s="103"/>
      <c r="C71" s="77"/>
      <c r="D71" s="78"/>
      <c r="E71" s="147"/>
      <c r="F71" s="26"/>
    </row>
    <row r="72" spans="1:6" s="104" customFormat="1">
      <c r="A72" s="103"/>
      <c r="B72" s="103"/>
      <c r="C72" s="77"/>
      <c r="D72" s="78"/>
      <c r="E72" s="147"/>
      <c r="F72" s="3"/>
    </row>
    <row r="73" spans="1:6" s="104" customFormat="1">
      <c r="A73" s="103"/>
      <c r="B73" s="103"/>
      <c r="C73" s="77"/>
      <c r="D73" s="78"/>
      <c r="E73" s="147"/>
      <c r="F73" s="3"/>
    </row>
    <row r="74" spans="1:6" s="104" customFormat="1">
      <c r="A74" s="103"/>
      <c r="B74" s="103"/>
      <c r="C74" s="77"/>
      <c r="D74" s="78"/>
      <c r="E74" s="147"/>
      <c r="F74" s="3"/>
    </row>
    <row r="75" spans="1:6" s="104" customFormat="1">
      <c r="A75" s="103"/>
      <c r="B75" s="103"/>
      <c r="C75" s="77"/>
      <c r="D75" s="78"/>
      <c r="E75" s="147"/>
      <c r="F75" s="3"/>
    </row>
    <row r="76" spans="1:6" s="104" customFormat="1">
      <c r="A76" s="103"/>
      <c r="B76" s="103"/>
      <c r="C76" s="77"/>
      <c r="D76" s="78"/>
      <c r="E76" s="147"/>
      <c r="F76" s="3"/>
    </row>
    <row r="77" spans="1:6" s="104" customFormat="1">
      <c r="A77" s="103"/>
      <c r="B77" s="103"/>
      <c r="C77" s="77"/>
      <c r="D77" s="78"/>
      <c r="E77" s="147"/>
      <c r="F77" s="3"/>
    </row>
    <row r="78" spans="1:6" s="104" customFormat="1">
      <c r="A78" s="103"/>
      <c r="B78" s="103"/>
      <c r="C78" s="77"/>
      <c r="D78" s="78"/>
      <c r="E78" s="147"/>
      <c r="F78" s="3"/>
    </row>
    <row r="79" spans="1:6" s="104" customFormat="1">
      <c r="A79" s="103"/>
      <c r="B79" s="103"/>
      <c r="C79" s="77"/>
      <c r="D79" s="78"/>
      <c r="E79" s="147"/>
      <c r="F79" s="3"/>
    </row>
    <row r="80" spans="1:6" s="104" customFormat="1">
      <c r="A80" s="103"/>
      <c r="B80" s="103"/>
      <c r="C80" s="77"/>
      <c r="D80" s="78"/>
      <c r="E80" s="147"/>
      <c r="F80" s="3"/>
    </row>
    <row r="81" spans="1:6" s="104" customFormat="1">
      <c r="A81" s="103"/>
      <c r="B81" s="103"/>
      <c r="C81" s="77"/>
      <c r="D81" s="78"/>
      <c r="E81" s="147"/>
      <c r="F81" s="3"/>
    </row>
    <row r="82" spans="1:6" s="104" customFormat="1">
      <c r="A82" s="103"/>
      <c r="B82" s="103"/>
      <c r="C82" s="77"/>
      <c r="D82" s="78"/>
      <c r="E82" s="147"/>
      <c r="F82" s="3"/>
    </row>
    <row r="83" spans="1:6" s="104" customFormat="1">
      <c r="A83" s="103"/>
      <c r="B83" s="103"/>
      <c r="C83" s="77"/>
      <c r="D83" s="78"/>
      <c r="E83" s="147"/>
      <c r="F83" s="3"/>
    </row>
    <row r="84" spans="1:6" s="104" customFormat="1">
      <c r="A84" s="103"/>
      <c r="B84" s="103"/>
      <c r="C84" s="77"/>
      <c r="D84" s="78"/>
      <c r="E84" s="147"/>
      <c r="F84" s="3"/>
    </row>
    <row r="85" spans="1:6" s="105" customFormat="1">
      <c r="A85" s="103"/>
      <c r="B85" s="103"/>
      <c r="C85" s="77"/>
      <c r="D85" s="78"/>
      <c r="E85" s="147"/>
      <c r="F85" s="3"/>
    </row>
    <row r="86" spans="1:6" s="104" customFormat="1">
      <c r="A86" s="103"/>
      <c r="B86" s="103"/>
      <c r="C86" s="77"/>
      <c r="D86" s="78"/>
      <c r="E86" s="147"/>
      <c r="F86" s="3"/>
    </row>
  </sheetData>
  <printOptions horizontalCentered="1" gridLines="1"/>
  <pageMargins left="0.42" right="0.46" top="0.75" bottom="0.17" header="0.5" footer="0.5"/>
  <pageSetup orientation="portrait" r:id="rId1"/>
  <headerFooter alignWithMargins="0">
    <oddHeader>&amp;F</oddHeader>
    <oddFooter>Prepared by Barbara_W_Sterling &amp;D&amp;RPage &amp;P</oddFooter>
  </headerFooter>
  <rowBreaks count="1" manualBreakCount="1">
    <brk id="58" max="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1"/>
  <sheetViews>
    <sheetView showZeros="0" zoomScaleNormal="10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B63" sqref="B63"/>
    </sheetView>
  </sheetViews>
  <sheetFormatPr defaultColWidth="11.42578125" defaultRowHeight="12.75"/>
  <cols>
    <col min="1" max="1" width="30.28515625" style="3" bestFit="1" customWidth="1"/>
    <col min="2" max="2" width="11" style="3" customWidth="1"/>
    <col min="3" max="3" width="8" style="77" bestFit="1" customWidth="1"/>
    <col min="4" max="4" width="11.140625" style="78" bestFit="1" customWidth="1"/>
    <col min="5" max="5" width="8.28515625" style="147" bestFit="1" customWidth="1"/>
    <col min="6" max="6" width="12.42578125" style="3" customWidth="1"/>
    <col min="7" max="16384" width="11.42578125" style="7"/>
  </cols>
  <sheetData>
    <row r="1" spans="1:16" s="6" customFormat="1">
      <c r="A1" s="6" t="s">
        <v>5</v>
      </c>
      <c r="B1" s="25" t="s">
        <v>26</v>
      </c>
      <c r="C1" s="68" t="s">
        <v>27</v>
      </c>
      <c r="D1" s="69" t="s">
        <v>28</v>
      </c>
      <c r="E1" s="142" t="s">
        <v>40</v>
      </c>
      <c r="F1" s="28" t="s">
        <v>26</v>
      </c>
    </row>
    <row r="2" spans="1:16" s="31" customFormat="1">
      <c r="A2" s="2"/>
      <c r="B2" s="139" t="s">
        <v>60</v>
      </c>
      <c r="C2" s="71" t="s">
        <v>62</v>
      </c>
      <c r="D2" s="133" t="s">
        <v>62</v>
      </c>
      <c r="E2" s="143" t="s">
        <v>62</v>
      </c>
      <c r="F2" s="71" t="s">
        <v>62</v>
      </c>
    </row>
    <row r="3" spans="1:16" s="30" customFormat="1">
      <c r="A3" s="2" t="s">
        <v>12</v>
      </c>
      <c r="B3" s="4"/>
      <c r="C3" s="72"/>
      <c r="D3" s="73"/>
      <c r="E3" s="144"/>
      <c r="F3" s="27"/>
    </row>
    <row r="4" spans="1:16">
      <c r="A4" s="48" t="s">
        <v>0</v>
      </c>
      <c r="B4" s="5"/>
      <c r="C4" s="74">
        <f>[1]Rauner!$P$4</f>
        <v>847</v>
      </c>
      <c r="D4" s="75">
        <f>[1]Rauner!$P$5</f>
        <v>8</v>
      </c>
      <c r="E4" s="145">
        <f>C4-D4</f>
        <v>839</v>
      </c>
      <c r="F4" s="26"/>
    </row>
    <row r="5" spans="1:16">
      <c r="A5" s="48"/>
      <c r="B5" s="5">
        <v>0</v>
      </c>
      <c r="C5" s="74"/>
      <c r="D5" s="75"/>
      <c r="E5" s="145">
        <f t="shared" ref="E5:E52" si="0">C5-D5</f>
        <v>0</v>
      </c>
      <c r="F5" s="26"/>
    </row>
    <row r="6" spans="1:16">
      <c r="A6" s="48" t="s">
        <v>2</v>
      </c>
      <c r="B6" s="5"/>
      <c r="C6" s="74">
        <f>[1]Rauner!$P$7+[1]Rauner!$P$8</f>
        <v>222</v>
      </c>
      <c r="D6" s="75">
        <f>[1]Rauner!$P$10+[1]Rauner!$P$11+[1]Rauner!$P$12</f>
        <v>6</v>
      </c>
      <c r="E6" s="145">
        <f t="shared" si="0"/>
        <v>216</v>
      </c>
      <c r="F6" s="26"/>
    </row>
    <row r="7" spans="1:16">
      <c r="A7" s="48"/>
      <c r="B7" s="5">
        <v>0</v>
      </c>
      <c r="C7" s="74"/>
      <c r="D7" s="75"/>
      <c r="E7" s="145">
        <f t="shared" si="0"/>
        <v>0</v>
      </c>
      <c r="F7" s="26"/>
    </row>
    <row r="8" spans="1:16">
      <c r="A8" s="48" t="s">
        <v>11</v>
      </c>
      <c r="B8" s="5"/>
      <c r="C8" s="74">
        <f>[1]Rauner!$P$14</f>
        <v>0</v>
      </c>
      <c r="D8" s="75">
        <f>[1]Rauner!$P$15</f>
        <v>0</v>
      </c>
      <c r="E8" s="145">
        <f t="shared" si="0"/>
        <v>0</v>
      </c>
      <c r="F8" s="26"/>
    </row>
    <row r="9" spans="1:16" s="34" customFormat="1">
      <c r="A9" s="48"/>
      <c r="B9" s="5"/>
      <c r="C9" s="74"/>
      <c r="D9" s="75"/>
      <c r="E9" s="145">
        <f t="shared" si="0"/>
        <v>0</v>
      </c>
      <c r="F9" s="26"/>
    </row>
    <row r="10" spans="1:16" s="51" customFormat="1">
      <c r="A10" s="48" t="s">
        <v>53</v>
      </c>
      <c r="B10" s="74"/>
      <c r="C10" s="74">
        <f>[1]Rauner!$P$17</f>
        <v>0</v>
      </c>
      <c r="D10" s="75">
        <f>[1]Rauner!$P$18</f>
        <v>0</v>
      </c>
      <c r="E10" s="145">
        <f t="shared" si="0"/>
        <v>0</v>
      </c>
      <c r="F10" s="26"/>
      <c r="G10" s="57"/>
      <c r="H10" s="57"/>
      <c r="I10" s="57"/>
      <c r="J10" s="57"/>
      <c r="K10" s="57"/>
      <c r="L10" s="57"/>
      <c r="M10" s="57"/>
      <c r="N10" s="53"/>
      <c r="O10" s="56"/>
      <c r="P10" s="54"/>
    </row>
    <row r="11" spans="1:16" s="51" customFormat="1">
      <c r="A11" s="1"/>
      <c r="B11" s="74"/>
      <c r="C11" s="74"/>
      <c r="D11" s="75"/>
      <c r="E11" s="145">
        <f t="shared" si="0"/>
        <v>0</v>
      </c>
      <c r="F11" s="26"/>
      <c r="G11" s="57"/>
      <c r="H11" s="57"/>
      <c r="I11" s="57"/>
      <c r="J11" s="57"/>
      <c r="K11" s="57"/>
      <c r="L11" s="57"/>
      <c r="M11" s="57"/>
      <c r="N11" s="53"/>
      <c r="O11" s="56"/>
      <c r="P11" s="54"/>
    </row>
    <row r="12" spans="1:16" s="51" customFormat="1">
      <c r="A12" s="48" t="s">
        <v>54</v>
      </c>
      <c r="B12" s="74"/>
      <c r="C12" s="74">
        <f>[1]Rauner!$P$20</f>
        <v>0</v>
      </c>
      <c r="D12" s="75">
        <f>[1]Rauner!$P$21</f>
        <v>0</v>
      </c>
      <c r="E12" s="145">
        <f t="shared" si="0"/>
        <v>0</v>
      </c>
      <c r="F12" s="26"/>
      <c r="G12" s="57"/>
      <c r="H12" s="57"/>
      <c r="I12" s="57"/>
      <c r="J12" s="57"/>
      <c r="K12" s="57"/>
      <c r="L12" s="57"/>
      <c r="M12" s="57"/>
      <c r="N12" s="53"/>
      <c r="O12" s="56"/>
      <c r="P12" s="54"/>
    </row>
    <row r="13" spans="1:16">
      <c r="A13" s="1"/>
      <c r="B13" s="5">
        <v>0</v>
      </c>
      <c r="C13" s="74"/>
      <c r="D13" s="75"/>
      <c r="E13" s="145">
        <f t="shared" si="0"/>
        <v>0</v>
      </c>
      <c r="F13" s="26"/>
    </row>
    <row r="14" spans="1:16">
      <c r="A14" s="1" t="s">
        <v>43</v>
      </c>
      <c r="B14" s="5">
        <v>144104</v>
      </c>
      <c r="C14" s="74">
        <f>SUM(C4:C12)</f>
        <v>1069</v>
      </c>
      <c r="D14" s="75">
        <f>SUM(D4:D12)</f>
        <v>14</v>
      </c>
      <c r="E14" s="145">
        <f t="shared" si="0"/>
        <v>1055</v>
      </c>
      <c r="F14" s="26">
        <f>B14+E14</f>
        <v>145159</v>
      </c>
    </row>
    <row r="15" spans="1:16">
      <c r="A15" s="1"/>
      <c r="B15" s="5">
        <v>0</v>
      </c>
      <c r="C15" s="74"/>
      <c r="D15" s="75"/>
      <c r="E15" s="145">
        <f t="shared" si="0"/>
        <v>0</v>
      </c>
      <c r="F15" s="26">
        <f t="shared" ref="F15:F64" si="1">B15+E15</f>
        <v>0</v>
      </c>
    </row>
    <row r="16" spans="1:16">
      <c r="A16" s="2" t="s">
        <v>1</v>
      </c>
      <c r="B16" s="5">
        <v>0</v>
      </c>
      <c r="C16" s="74"/>
      <c r="D16" s="75"/>
      <c r="E16" s="145">
        <f t="shared" si="0"/>
        <v>0</v>
      </c>
      <c r="F16" s="26">
        <f t="shared" si="1"/>
        <v>0</v>
      </c>
    </row>
    <row r="17" spans="1:6">
      <c r="A17" s="48" t="s">
        <v>24</v>
      </c>
      <c r="B17" s="5">
        <v>3</v>
      </c>
      <c r="C17" s="74">
        <f>[1]Rauner!$P$27</f>
        <v>0</v>
      </c>
      <c r="D17" s="75">
        <f>[1]Rauner!$P$28</f>
        <v>0</v>
      </c>
      <c r="E17" s="145">
        <f t="shared" si="0"/>
        <v>0</v>
      </c>
      <c r="F17" s="26">
        <f t="shared" si="1"/>
        <v>3</v>
      </c>
    </row>
    <row r="18" spans="1:6">
      <c r="A18" s="48"/>
      <c r="B18" s="5">
        <v>0</v>
      </c>
      <c r="C18" s="74"/>
      <c r="D18" s="75"/>
      <c r="E18" s="145">
        <f t="shared" si="0"/>
        <v>0</v>
      </c>
      <c r="F18" s="26">
        <f t="shared" si="1"/>
        <v>0</v>
      </c>
    </row>
    <row r="19" spans="1:6">
      <c r="A19" s="48" t="s">
        <v>25</v>
      </c>
      <c r="B19" s="5">
        <v>0</v>
      </c>
      <c r="C19" s="74">
        <f>[1]Rauner!$P$31</f>
        <v>0</v>
      </c>
      <c r="D19" s="75">
        <f>[1]Rauner!$P$32</f>
        <v>0</v>
      </c>
      <c r="E19" s="145">
        <f t="shared" si="0"/>
        <v>0</v>
      </c>
      <c r="F19" s="26">
        <f t="shared" si="1"/>
        <v>0</v>
      </c>
    </row>
    <row r="20" spans="1:6">
      <c r="A20" s="48"/>
      <c r="B20" s="3">
        <v>0</v>
      </c>
      <c r="E20" s="145">
        <f t="shared" si="0"/>
        <v>0</v>
      </c>
      <c r="F20" s="26">
        <f t="shared" si="1"/>
        <v>0</v>
      </c>
    </row>
    <row r="21" spans="1:6">
      <c r="A21" s="49" t="s">
        <v>41</v>
      </c>
      <c r="B21" s="11">
        <v>0</v>
      </c>
      <c r="C21" s="50"/>
      <c r="D21" s="75"/>
      <c r="E21" s="145">
        <f t="shared" si="0"/>
        <v>0</v>
      </c>
      <c r="F21" s="26">
        <f t="shared" si="1"/>
        <v>0</v>
      </c>
    </row>
    <row r="22" spans="1:6">
      <c r="A22" s="49"/>
      <c r="B22" s="11">
        <v>0</v>
      </c>
      <c r="C22" s="50"/>
      <c r="D22" s="79"/>
      <c r="E22" s="145">
        <f t="shared" si="0"/>
        <v>0</v>
      </c>
      <c r="F22" s="26">
        <f t="shared" si="1"/>
        <v>0</v>
      </c>
    </row>
    <row r="23" spans="1:6">
      <c r="A23" s="49" t="s">
        <v>42</v>
      </c>
      <c r="B23" s="11">
        <v>0</v>
      </c>
      <c r="C23" s="50"/>
      <c r="D23" s="75"/>
      <c r="E23" s="145">
        <f t="shared" si="0"/>
        <v>0</v>
      </c>
      <c r="F23" s="26">
        <f t="shared" si="1"/>
        <v>0</v>
      </c>
    </row>
    <row r="24" spans="1:6">
      <c r="A24" s="49"/>
      <c r="B24" s="11">
        <v>0</v>
      </c>
      <c r="C24" s="50"/>
      <c r="D24" s="79"/>
      <c r="E24" s="145">
        <f t="shared" si="0"/>
        <v>0</v>
      </c>
      <c r="F24" s="26">
        <f t="shared" si="1"/>
        <v>0</v>
      </c>
    </row>
    <row r="25" spans="1:6">
      <c r="A25" s="1" t="s">
        <v>44</v>
      </c>
      <c r="B25" s="11">
        <v>3</v>
      </c>
      <c r="C25" s="50">
        <f>SUM(C17,C19,C21,C23)</f>
        <v>0</v>
      </c>
      <c r="D25" s="75">
        <f>SUM(D17,D19,D21,D23)</f>
        <v>0</v>
      </c>
      <c r="E25" s="145">
        <f t="shared" si="0"/>
        <v>0</v>
      </c>
      <c r="F25" s="26">
        <f t="shared" si="1"/>
        <v>3</v>
      </c>
    </row>
    <row r="26" spans="1:6">
      <c r="A26" s="1"/>
      <c r="B26" s="11">
        <v>0</v>
      </c>
      <c r="C26" s="50"/>
      <c r="D26" s="79"/>
      <c r="E26" s="145">
        <f t="shared" si="0"/>
        <v>0</v>
      </c>
      <c r="F26" s="26">
        <f t="shared" si="1"/>
        <v>0</v>
      </c>
    </row>
    <row r="27" spans="1:6">
      <c r="A27" s="2" t="s">
        <v>19</v>
      </c>
      <c r="B27" s="5">
        <v>0</v>
      </c>
      <c r="C27" s="50"/>
      <c r="D27" s="79"/>
      <c r="E27" s="145">
        <f t="shared" si="0"/>
        <v>0</v>
      </c>
      <c r="F27" s="26">
        <f t="shared" si="1"/>
        <v>0</v>
      </c>
    </row>
    <row r="28" spans="1:6" s="3" customFormat="1">
      <c r="A28" s="48" t="s">
        <v>16</v>
      </c>
      <c r="B28" s="29">
        <v>20</v>
      </c>
      <c r="C28" s="98">
        <f>[1]Rauner!$P$41</f>
        <v>0</v>
      </c>
      <c r="D28" s="75">
        <f>[1]Rauner!$P$42</f>
        <v>0</v>
      </c>
      <c r="E28" s="145">
        <f t="shared" si="0"/>
        <v>0</v>
      </c>
      <c r="F28" s="26">
        <f t="shared" si="1"/>
        <v>20</v>
      </c>
    </row>
    <row r="29" spans="1:6" s="3" customFormat="1">
      <c r="A29" s="48"/>
      <c r="B29" s="5">
        <v>0</v>
      </c>
      <c r="C29" s="50"/>
      <c r="D29" s="75"/>
      <c r="E29" s="145">
        <f t="shared" si="0"/>
        <v>0</v>
      </c>
      <c r="F29" s="26">
        <f t="shared" si="1"/>
        <v>0</v>
      </c>
    </row>
    <row r="30" spans="1:6" s="3" customFormat="1">
      <c r="A30" s="48" t="s">
        <v>15</v>
      </c>
      <c r="B30" s="29">
        <v>138</v>
      </c>
      <c r="C30" s="50">
        <f>[1]Rauner!$P$45</f>
        <v>0</v>
      </c>
      <c r="D30" s="75">
        <f>[1]Rauner!$P$46</f>
        <v>0</v>
      </c>
      <c r="E30" s="145">
        <f t="shared" si="0"/>
        <v>0</v>
      </c>
      <c r="F30" s="26">
        <f t="shared" si="1"/>
        <v>138</v>
      </c>
    </row>
    <row r="31" spans="1:6" s="3" customFormat="1">
      <c r="A31" s="48"/>
      <c r="B31" s="5">
        <v>0</v>
      </c>
      <c r="C31" s="50"/>
      <c r="D31" s="75"/>
      <c r="E31" s="145">
        <f t="shared" si="0"/>
        <v>0</v>
      </c>
      <c r="F31" s="26">
        <f t="shared" si="1"/>
        <v>0</v>
      </c>
    </row>
    <row r="32" spans="1:6">
      <c r="A32" s="48" t="s">
        <v>14</v>
      </c>
      <c r="B32" s="29">
        <v>1228</v>
      </c>
      <c r="C32" s="50">
        <f>[1]Rauner!$P$49</f>
        <v>0</v>
      </c>
      <c r="D32" s="75">
        <f>[1]Rauner!$P$50</f>
        <v>0</v>
      </c>
      <c r="E32" s="145">
        <f t="shared" si="0"/>
        <v>0</v>
      </c>
      <c r="F32" s="26">
        <f t="shared" si="1"/>
        <v>1228</v>
      </c>
    </row>
    <row r="33" spans="1:16">
      <c r="A33" s="48"/>
      <c r="B33" s="5">
        <v>0</v>
      </c>
      <c r="C33" s="50"/>
      <c r="D33" s="75"/>
      <c r="E33" s="145">
        <f t="shared" si="0"/>
        <v>0</v>
      </c>
      <c r="F33" s="26">
        <f t="shared" si="1"/>
        <v>0</v>
      </c>
    </row>
    <row r="34" spans="1:16">
      <c r="A34" s="48" t="s">
        <v>13</v>
      </c>
      <c r="B34" s="29">
        <v>3</v>
      </c>
      <c r="C34" s="50">
        <f>[1]Rauner!$P$53</f>
        <v>0</v>
      </c>
      <c r="D34" s="75">
        <f>[1]Rauner!$P$54</f>
        <v>0</v>
      </c>
      <c r="E34" s="145">
        <f t="shared" si="0"/>
        <v>0</v>
      </c>
      <c r="F34" s="26">
        <f t="shared" si="1"/>
        <v>3</v>
      </c>
    </row>
    <row r="35" spans="1:16">
      <c r="A35" s="48"/>
      <c r="B35" s="5">
        <v>0</v>
      </c>
      <c r="C35" s="50"/>
      <c r="D35" s="75"/>
      <c r="E35" s="145">
        <f t="shared" si="0"/>
        <v>0</v>
      </c>
      <c r="F35" s="26">
        <f t="shared" si="1"/>
        <v>0</v>
      </c>
    </row>
    <row r="36" spans="1:16">
      <c r="A36" s="48" t="s">
        <v>50</v>
      </c>
      <c r="B36" s="5">
        <v>0</v>
      </c>
      <c r="C36" s="50">
        <f>[1]Rauner!$P$57</f>
        <v>0</v>
      </c>
      <c r="D36" s="75">
        <f>[1]Rauner!$P$58</f>
        <v>0</v>
      </c>
      <c r="E36" s="145">
        <f t="shared" si="0"/>
        <v>0</v>
      </c>
      <c r="F36" s="26">
        <f t="shared" si="1"/>
        <v>0</v>
      </c>
    </row>
    <row r="37" spans="1:16">
      <c r="A37" s="48"/>
      <c r="B37" s="5">
        <v>0</v>
      </c>
      <c r="C37" s="50"/>
      <c r="D37" s="75"/>
      <c r="E37" s="145">
        <f t="shared" si="0"/>
        <v>0</v>
      </c>
      <c r="F37" s="26">
        <f t="shared" si="1"/>
        <v>0</v>
      </c>
    </row>
    <row r="38" spans="1:16">
      <c r="A38" s="48" t="s">
        <v>6</v>
      </c>
      <c r="B38" s="29">
        <v>2860</v>
      </c>
      <c r="C38" s="50">
        <f>[1]Rauner!$P$61</f>
        <v>0</v>
      </c>
      <c r="D38" s="75">
        <f>[1]Rauner!$P$62</f>
        <v>0</v>
      </c>
      <c r="E38" s="145">
        <f t="shared" si="0"/>
        <v>0</v>
      </c>
      <c r="F38" s="26">
        <f t="shared" si="1"/>
        <v>2860</v>
      </c>
    </row>
    <row r="39" spans="1:16">
      <c r="A39" s="48"/>
      <c r="B39" s="5">
        <v>0</v>
      </c>
      <c r="C39" s="50"/>
      <c r="D39" s="75"/>
      <c r="E39" s="145">
        <f t="shared" si="0"/>
        <v>0</v>
      </c>
      <c r="F39" s="26">
        <f t="shared" si="1"/>
        <v>0</v>
      </c>
    </row>
    <row r="40" spans="1:16">
      <c r="A40" s="48" t="s">
        <v>51</v>
      </c>
      <c r="B40" s="29">
        <v>206</v>
      </c>
      <c r="C40" s="50">
        <f>[1]Rauner!$P$65</f>
        <v>0</v>
      </c>
      <c r="D40" s="75">
        <f>[1]Rauner!$P$66</f>
        <v>0</v>
      </c>
      <c r="E40" s="145">
        <f t="shared" si="0"/>
        <v>0</v>
      </c>
      <c r="F40" s="26">
        <f t="shared" si="1"/>
        <v>206</v>
      </c>
    </row>
    <row r="41" spans="1:16">
      <c r="A41" s="48"/>
      <c r="B41" s="5">
        <v>0</v>
      </c>
      <c r="C41" s="50"/>
      <c r="D41" s="75"/>
      <c r="E41" s="145">
        <f t="shared" si="0"/>
        <v>0</v>
      </c>
      <c r="F41" s="26">
        <f t="shared" si="1"/>
        <v>0</v>
      </c>
    </row>
    <row r="42" spans="1:16">
      <c r="A42" s="48" t="s">
        <v>29</v>
      </c>
      <c r="B42" s="29">
        <v>27719.649999999998</v>
      </c>
      <c r="C42" s="50">
        <f>[1]Rauner!$P$69</f>
        <v>0</v>
      </c>
      <c r="D42" s="81">
        <f>[1]Rauner!$P$70</f>
        <v>0</v>
      </c>
      <c r="E42" s="145">
        <f t="shared" si="0"/>
        <v>0</v>
      </c>
      <c r="F42" s="26">
        <f t="shared" si="1"/>
        <v>27719.649999999998</v>
      </c>
    </row>
    <row r="43" spans="1:16">
      <c r="A43" s="48"/>
      <c r="B43" s="5">
        <v>0</v>
      </c>
      <c r="C43" s="50"/>
      <c r="D43" s="75"/>
      <c r="E43" s="145">
        <f t="shared" si="0"/>
        <v>0</v>
      </c>
      <c r="F43" s="26">
        <f t="shared" si="1"/>
        <v>0</v>
      </c>
    </row>
    <row r="44" spans="1:16">
      <c r="A44" s="48" t="s">
        <v>18</v>
      </c>
      <c r="B44" s="29">
        <v>462295</v>
      </c>
      <c r="C44" s="50">
        <f>[1]Rauner!$P$73</f>
        <v>0</v>
      </c>
      <c r="D44" s="75">
        <f>[1]Rauner!$P$74</f>
        <v>0</v>
      </c>
      <c r="E44" s="145">
        <f t="shared" si="0"/>
        <v>0</v>
      </c>
      <c r="F44" s="26">
        <f t="shared" si="1"/>
        <v>462295</v>
      </c>
    </row>
    <row r="45" spans="1:16">
      <c r="A45" s="48"/>
      <c r="B45" s="14">
        <v>0</v>
      </c>
      <c r="C45" s="50"/>
      <c r="D45" s="75"/>
      <c r="E45" s="145">
        <f t="shared" si="0"/>
        <v>0</v>
      </c>
      <c r="F45" s="26">
        <f t="shared" si="1"/>
        <v>0</v>
      </c>
    </row>
    <row r="46" spans="1:16">
      <c r="A46" s="141" t="s">
        <v>63</v>
      </c>
      <c r="B46" s="7"/>
      <c r="C46" s="15">
        <f>[1]Rauner!$P$77</f>
        <v>0</v>
      </c>
      <c r="D46" s="15">
        <f>[1]Rauner!$P$78</f>
        <v>0</v>
      </c>
      <c r="E46" s="145">
        <f t="shared" si="0"/>
        <v>0</v>
      </c>
      <c r="F46" s="26">
        <f t="shared" si="1"/>
        <v>0</v>
      </c>
      <c r="G46" s="140"/>
      <c r="H46" s="140"/>
      <c r="I46" s="140"/>
      <c r="J46" s="140"/>
      <c r="K46" s="140"/>
      <c r="L46" s="140"/>
      <c r="M46" s="140"/>
      <c r="N46" s="140"/>
      <c r="O46" s="140"/>
      <c r="P46" s="98"/>
    </row>
    <row r="47" spans="1:16">
      <c r="A47" s="6"/>
      <c r="B47" s="7"/>
      <c r="C47" s="12"/>
      <c r="D47" s="15"/>
      <c r="E47" s="145">
        <f t="shared" si="0"/>
        <v>0</v>
      </c>
      <c r="F47" s="26">
        <f t="shared" si="1"/>
        <v>0</v>
      </c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>
      <c r="A48" s="7" t="s">
        <v>64</v>
      </c>
      <c r="B48" s="7"/>
      <c r="C48" s="15">
        <f>[1]Rauner!$P$81</f>
        <v>0</v>
      </c>
      <c r="D48" s="15">
        <f>[1]Rauner!$P$82</f>
        <v>0</v>
      </c>
      <c r="E48" s="145">
        <f t="shared" si="0"/>
        <v>0</v>
      </c>
      <c r="F48" s="26">
        <f t="shared" si="1"/>
        <v>0</v>
      </c>
      <c r="G48" s="140"/>
      <c r="H48" s="140"/>
      <c r="I48" s="140"/>
      <c r="J48" s="140"/>
      <c r="K48" s="140"/>
      <c r="L48" s="140"/>
      <c r="M48" s="140"/>
      <c r="N48" s="140"/>
      <c r="O48" s="140"/>
      <c r="P48" s="98"/>
    </row>
    <row r="49" spans="1:16">
      <c r="A49" s="6"/>
      <c r="B49" s="7"/>
      <c r="C49" s="12"/>
      <c r="D49" s="15"/>
      <c r="E49" s="145">
        <f t="shared" si="0"/>
        <v>0</v>
      </c>
      <c r="F49" s="26">
        <f t="shared" si="1"/>
        <v>0</v>
      </c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s="34" customFormat="1">
      <c r="A50" s="48" t="s">
        <v>4</v>
      </c>
      <c r="B50" s="14">
        <v>107</v>
      </c>
      <c r="C50" s="50">
        <f>[1]Rauner!$P$85</f>
        <v>24</v>
      </c>
      <c r="D50" s="75">
        <f>[1]Rauner!$P$86</f>
        <v>0</v>
      </c>
      <c r="E50" s="145">
        <f t="shared" si="0"/>
        <v>24</v>
      </c>
      <c r="F50" s="26">
        <f t="shared" si="1"/>
        <v>131</v>
      </c>
    </row>
    <row r="51" spans="1:16" s="34" customFormat="1">
      <c r="A51" s="6"/>
      <c r="B51" s="14">
        <v>0</v>
      </c>
      <c r="C51" s="50"/>
      <c r="D51" s="75"/>
      <c r="E51" s="145">
        <f t="shared" si="0"/>
        <v>0</v>
      </c>
      <c r="F51" s="26">
        <f t="shared" si="1"/>
        <v>0</v>
      </c>
    </row>
    <row r="52" spans="1:16" s="34" customFormat="1">
      <c r="A52" s="6" t="s">
        <v>45</v>
      </c>
      <c r="B52" s="50">
        <f>SUM(B28:B50)</f>
        <v>494576.65</v>
      </c>
      <c r="C52" s="50">
        <f>SUM(C28:C50)</f>
        <v>24</v>
      </c>
      <c r="D52" s="79">
        <f>SUM(D28:D50)</f>
        <v>0</v>
      </c>
      <c r="E52" s="145">
        <f t="shared" si="0"/>
        <v>24</v>
      </c>
      <c r="F52" s="26">
        <f t="shared" si="1"/>
        <v>494600.65</v>
      </c>
    </row>
    <row r="53" spans="1:16">
      <c r="A53" s="7"/>
      <c r="B53" s="29"/>
      <c r="C53" s="29"/>
      <c r="D53" s="101"/>
      <c r="E53" s="146"/>
      <c r="F53" s="26"/>
    </row>
    <row r="54" spans="1:16">
      <c r="A54" s="61" t="s">
        <v>23</v>
      </c>
      <c r="B54" s="74">
        <v>144104</v>
      </c>
      <c r="C54" s="29">
        <f>C14</f>
        <v>1069</v>
      </c>
      <c r="D54" s="101">
        <f>D14</f>
        <v>14</v>
      </c>
      <c r="E54" s="146">
        <f>C54-D54</f>
        <v>1055</v>
      </c>
      <c r="F54" s="26">
        <f t="shared" ref="F54:F57" si="2">B54+E54</f>
        <v>145159</v>
      </c>
    </row>
    <row r="55" spans="1:16">
      <c r="A55" s="7" t="s">
        <v>58</v>
      </c>
      <c r="B55" s="74">
        <v>3</v>
      </c>
      <c r="C55" s="29">
        <f>C25</f>
        <v>0</v>
      </c>
      <c r="D55" s="101">
        <f>D25</f>
        <v>0</v>
      </c>
      <c r="E55" s="146">
        <f t="shared" ref="E55:E57" si="3">C55-D55</f>
        <v>0</v>
      </c>
      <c r="F55" s="26">
        <f t="shared" si="2"/>
        <v>3</v>
      </c>
    </row>
    <row r="56" spans="1:16">
      <c r="A56" s="7" t="s">
        <v>59</v>
      </c>
      <c r="B56" s="74">
        <v>494576.64999999997</v>
      </c>
      <c r="C56" s="29">
        <f>C52</f>
        <v>24</v>
      </c>
      <c r="D56" s="101">
        <f>D52</f>
        <v>0</v>
      </c>
      <c r="E56" s="146">
        <f t="shared" si="3"/>
        <v>24</v>
      </c>
      <c r="F56" s="26">
        <f t="shared" si="2"/>
        <v>494600.64999999997</v>
      </c>
    </row>
    <row r="57" spans="1:16">
      <c r="A57" s="64" t="s">
        <v>3</v>
      </c>
      <c r="B57" s="26">
        <f>SUM(B53:B56)</f>
        <v>638683.64999999991</v>
      </c>
      <c r="C57" s="29">
        <f t="shared" ref="C57:D57" si="4">SUM(C54:C56)</f>
        <v>1093</v>
      </c>
      <c r="D57" s="101">
        <f t="shared" si="4"/>
        <v>14</v>
      </c>
      <c r="E57" s="146">
        <f t="shared" si="3"/>
        <v>1079</v>
      </c>
      <c r="F57" s="26">
        <f t="shared" si="2"/>
        <v>639762.64999999991</v>
      </c>
    </row>
    <row r="58" spans="1:16">
      <c r="A58" s="6"/>
      <c r="B58" s="29"/>
      <c r="D58" s="75"/>
      <c r="E58" s="145">
        <f t="shared" ref="E58:E61" si="5">C58-D58</f>
        <v>0</v>
      </c>
      <c r="F58" s="26">
        <f t="shared" si="1"/>
        <v>0</v>
      </c>
    </row>
    <row r="59" spans="1:16">
      <c r="A59" s="37" t="s">
        <v>30</v>
      </c>
      <c r="B59" s="29"/>
      <c r="D59" s="75"/>
      <c r="E59" s="145">
        <f t="shared" si="5"/>
        <v>0</v>
      </c>
      <c r="F59" s="26">
        <f t="shared" si="1"/>
        <v>0</v>
      </c>
    </row>
    <row r="60" spans="1:16">
      <c r="A60" s="67" t="s">
        <v>31</v>
      </c>
      <c r="B60" s="38">
        <v>468</v>
      </c>
      <c r="C60" s="77">
        <v>0</v>
      </c>
      <c r="D60" s="75">
        <v>6</v>
      </c>
      <c r="E60" s="145">
        <f t="shared" si="5"/>
        <v>-6</v>
      </c>
      <c r="F60" s="26">
        <f t="shared" si="1"/>
        <v>462</v>
      </c>
    </row>
    <row r="61" spans="1:16">
      <c r="A61" s="67" t="s">
        <v>32</v>
      </c>
      <c r="B61" s="38">
        <v>1</v>
      </c>
      <c r="C61" s="77">
        <v>0</v>
      </c>
      <c r="D61" s="75">
        <v>0</v>
      </c>
      <c r="E61" s="145">
        <f t="shared" si="5"/>
        <v>0</v>
      </c>
      <c r="F61" s="26">
        <f t="shared" si="1"/>
        <v>1</v>
      </c>
    </row>
    <row r="62" spans="1:16">
      <c r="A62" s="83" t="s">
        <v>46</v>
      </c>
      <c r="B62" s="38">
        <v>82</v>
      </c>
      <c r="E62" s="147">
        <v>0</v>
      </c>
      <c r="F62" s="26">
        <f t="shared" si="1"/>
        <v>82</v>
      </c>
    </row>
    <row r="63" spans="1:16">
      <c r="A63" s="83" t="s">
        <v>47</v>
      </c>
      <c r="B63" s="38">
        <v>1</v>
      </c>
      <c r="F63" s="26">
        <f t="shared" si="1"/>
        <v>1</v>
      </c>
    </row>
    <row r="64" spans="1:16">
      <c r="A64" s="38" t="s">
        <v>3</v>
      </c>
      <c r="B64" s="26">
        <f>SUM(B60:B63)</f>
        <v>552</v>
      </c>
      <c r="C64" s="77">
        <f>SUM(C60:C63)</f>
        <v>0</v>
      </c>
      <c r="D64" s="77">
        <f t="shared" ref="D64:E64" si="6">SUM(D60:D63)</f>
        <v>6</v>
      </c>
      <c r="E64" s="77">
        <f t="shared" si="6"/>
        <v>-6</v>
      </c>
      <c r="F64" s="26">
        <f t="shared" si="1"/>
        <v>546</v>
      </c>
      <c r="H64" s="51">
        <f>SUM(F57,F64)</f>
        <v>640308.64999999991</v>
      </c>
    </row>
    <row r="65" spans="1:6">
      <c r="B65" s="26"/>
      <c r="F65" s="26"/>
    </row>
    <row r="66" spans="1:6">
      <c r="A66" s="82"/>
      <c r="B66" s="82"/>
      <c r="F66" s="26"/>
    </row>
    <row r="67" spans="1:6">
      <c r="A67" s="82"/>
      <c r="B67" s="82"/>
      <c r="F67" s="26"/>
    </row>
    <row r="68" spans="1:6">
      <c r="A68" s="82"/>
      <c r="B68" s="82"/>
      <c r="F68" s="26"/>
    </row>
    <row r="69" spans="1:6">
      <c r="F69" s="26"/>
    </row>
    <row r="70" spans="1:6">
      <c r="F70" s="26"/>
    </row>
    <row r="71" spans="1:6">
      <c r="F71" s="26"/>
    </row>
    <row r="81" spans="3:5" s="3" customFormat="1">
      <c r="C81" s="77"/>
      <c r="D81" s="78"/>
      <c r="E81" s="147"/>
    </row>
  </sheetData>
  <customSheetViews>
    <customSheetView guid="{F9645DFC-A270-41E5-B2F8-4DE12B667C0F}" zeroValues="0">
      <pane xSplit="1" ySplit="2" topLeftCell="B3" activePane="bottomRight" state="frozen"/>
      <selection pane="bottomRight" activeCell="B3" sqref="B3"/>
      <pageMargins left="0.42" right="0.46" top="0.88" bottom="0.5" header="0.5" footer="0.16"/>
      <printOptions horizontalCentered="1" gridLines="1"/>
      <pageSetup orientation="portrait" r:id="rId1"/>
      <headerFooter alignWithMargins="0">
        <oddHeader>&amp;F</oddHeader>
        <oddFooter>Prepared by Barbara_W_Sterling &amp;D&amp;RPage &amp;P</oddFooter>
      </headerFooter>
    </customSheetView>
  </customSheetViews>
  <phoneticPr fontId="3" type="noConversion"/>
  <printOptions horizontalCentered="1" gridLines="1"/>
  <pageMargins left="0.42" right="0.46" top="0.88" bottom="0.5" header="0.5" footer="0.16"/>
  <pageSetup orientation="portrait" r:id="rId2"/>
  <headerFooter alignWithMargins="0">
    <oddHeader>&amp;F</oddHeader>
    <oddFooter>Prepared by Barbara_W_Sterling &amp;D&amp;RPage 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All Libraries</vt:lpstr>
      <vt:lpstr>Baker-Berry</vt:lpstr>
      <vt:lpstr>Cook</vt:lpstr>
      <vt:lpstr>Dana</vt:lpstr>
      <vt:lpstr>Feldberg</vt:lpstr>
      <vt:lpstr>Kresge</vt:lpstr>
      <vt:lpstr>Matthews-Fuller</vt:lpstr>
      <vt:lpstr>Paddock</vt:lpstr>
      <vt:lpstr>Rauner</vt:lpstr>
      <vt:lpstr>Sherman</vt:lpstr>
      <vt:lpstr>Biomedical combined</vt:lpstr>
      <vt:lpstr>'All Libraries'!Print_Area</vt:lpstr>
      <vt:lpstr>'Baker-Berry'!Print_Area</vt:lpstr>
      <vt:lpstr>Paddock!Print_Area</vt:lpstr>
      <vt:lpstr>Sherman!Print_Area</vt:lpstr>
      <vt:lpstr>'All Libraries'!Print_Titles</vt:lpstr>
      <vt:lpstr>'Baker-Berry'!Print_Titles</vt:lpstr>
      <vt:lpstr>'Biomedical combined'!Print_Titles</vt:lpstr>
      <vt:lpstr>Cook!Print_Titles</vt:lpstr>
      <vt:lpstr>Dana!Print_Titles</vt:lpstr>
      <vt:lpstr>Feldberg!Print_Titles</vt:lpstr>
      <vt:lpstr>Kresge!Print_Titles</vt:lpstr>
      <vt:lpstr>'Matthews-Fuller'!Print_Titles</vt:lpstr>
      <vt:lpstr>Paddock!Print_Titles</vt:lpstr>
      <vt:lpstr>Rauner!Print_Titles</vt:lpstr>
      <vt:lpstr>Sherman!Print_Titles</vt:lpstr>
    </vt:vector>
  </TitlesOfParts>
  <Company>Dartmouth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Barbara_W_Sterling</dc:creator>
  <cp:lastModifiedBy>Barbara W. Sterling</cp:lastModifiedBy>
  <cp:lastPrinted>2013-07-26T12:37:01Z</cp:lastPrinted>
  <dcterms:created xsi:type="dcterms:W3CDTF">1999-08-12T14:45:52Z</dcterms:created>
  <dcterms:modified xsi:type="dcterms:W3CDTF">2016-08-04T15:29:00Z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