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236" yWindow="236" windowWidth="12672" windowHeight="10604" tabRatio="941"/>
  </bookViews>
  <sheets>
    <sheet name="All Libraries" sheetId="13" r:id="rId1"/>
    <sheet name="Baker-Berry" sheetId="11" r:id="rId2"/>
    <sheet name="Cook" sheetId="9" r:id="rId3"/>
    <sheet name="Dana" sheetId="8" r:id="rId4"/>
    <sheet name="Feldberg" sheetId="1" r:id="rId5"/>
    <sheet name="Kresge" sheetId="6" r:id="rId6"/>
    <sheet name="Matthews-Fuller" sheetId="5" r:id="rId7"/>
    <sheet name="Paddock" sheetId="4" r:id="rId8"/>
    <sheet name="Rauner" sheetId="3" r:id="rId9"/>
    <sheet name="Sherman" sheetId="2" r:id="rId10"/>
    <sheet name="Biomedical combined" sheetId="14" r:id="rId11"/>
  </sheets>
  <definedNames>
    <definedName name="_xlnm.Print_Area" localSheetId="0">'All Libraries'!$A$1:$F$66</definedName>
    <definedName name="_xlnm.Print_Area" localSheetId="1">'Baker-Berry'!$A$1:$F$55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Paddock!#REF!</definedName>
    <definedName name="_xlnm.Print_Area" localSheetId="8">Rauner!#REF!</definedName>
    <definedName name="_xlnm.Print_Area" localSheetId="9">Sherman!#REF!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</definedNames>
  <calcPr calcId="145621"/>
</workbook>
</file>

<file path=xl/calcChain.xml><?xml version="1.0" encoding="utf-8"?>
<calcChain xmlns="http://schemas.openxmlformats.org/spreadsheetml/2006/main">
  <c r="E59" i="13" l="1"/>
  <c r="E60" i="13"/>
  <c r="E65" i="13" s="1"/>
  <c r="E58" i="13"/>
  <c r="E55" i="2" l="1"/>
  <c r="D55" i="2"/>
  <c r="C55" i="2"/>
  <c r="B55" i="2"/>
  <c r="F55" i="2" s="1"/>
  <c r="E55" i="3"/>
  <c r="D55" i="3"/>
  <c r="C55" i="3"/>
  <c r="B55" i="3"/>
  <c r="F55" i="3" s="1"/>
  <c r="E55" i="4"/>
  <c r="D55" i="4"/>
  <c r="C55" i="4"/>
  <c r="B55" i="4"/>
  <c r="F55" i="4" s="1"/>
  <c r="B55" i="5"/>
  <c r="F55" i="5"/>
  <c r="E55" i="5"/>
  <c r="D55" i="5"/>
  <c r="C55" i="5"/>
  <c r="F55" i="6"/>
  <c r="E55" i="6"/>
  <c r="D55" i="6"/>
  <c r="C55" i="6"/>
  <c r="B55" i="6"/>
  <c r="E55" i="1"/>
  <c r="D55" i="1"/>
  <c r="C55" i="1"/>
  <c r="B55" i="1"/>
  <c r="F55" i="1" s="1"/>
  <c r="F55" i="8"/>
  <c r="E55" i="8"/>
  <c r="D55" i="8"/>
  <c r="C55" i="8"/>
  <c r="B55" i="8"/>
  <c r="E55" i="9"/>
  <c r="D55" i="9"/>
  <c r="C55" i="9"/>
  <c r="B55" i="9"/>
  <c r="F55" i="9" s="1"/>
  <c r="F55" i="11"/>
  <c r="B55" i="11"/>
  <c r="C55" i="11"/>
  <c r="D55" i="11" l="1"/>
  <c r="E53" i="13" l="1"/>
  <c r="F53" i="2" l="1"/>
  <c r="F53" i="3"/>
  <c r="F53" i="4"/>
  <c r="F53" i="5"/>
  <c r="F53" i="6"/>
  <c r="F53" i="1"/>
  <c r="F53" i="8"/>
  <c r="F53" i="9"/>
  <c r="F53" i="11"/>
  <c r="E54" i="2"/>
  <c r="F54" i="2"/>
  <c r="E52" i="2"/>
  <c r="F52" i="2"/>
  <c r="E51" i="2"/>
  <c r="F50" i="2"/>
  <c r="F49" i="2"/>
  <c r="F45" i="2"/>
  <c r="F43" i="2"/>
  <c r="F41" i="2"/>
  <c r="F39" i="2"/>
  <c r="F37" i="2"/>
  <c r="F35" i="2"/>
  <c r="F33" i="2"/>
  <c r="F31" i="2"/>
  <c r="F29" i="2"/>
  <c r="F27" i="2"/>
  <c r="F25" i="2"/>
  <c r="F23" i="2"/>
  <c r="F22" i="2"/>
  <c r="F20" i="2"/>
  <c r="F19" i="2"/>
  <c r="F18" i="2"/>
  <c r="F17" i="2"/>
  <c r="F16" i="2"/>
  <c r="F14" i="2"/>
  <c r="F12" i="2"/>
  <c r="F11" i="2"/>
  <c r="F9" i="2"/>
  <c r="F7" i="2"/>
  <c r="F5" i="2"/>
  <c r="E54" i="3"/>
  <c r="F54" i="3" s="1"/>
  <c r="E52" i="3"/>
  <c r="F52" i="3" s="1"/>
  <c r="E51" i="3"/>
  <c r="F51" i="3" s="1"/>
  <c r="F50" i="3"/>
  <c r="F49" i="3"/>
  <c r="F45" i="3"/>
  <c r="F43" i="3"/>
  <c r="F41" i="3"/>
  <c r="F39" i="3"/>
  <c r="F37" i="3"/>
  <c r="F35" i="3"/>
  <c r="F33" i="3"/>
  <c r="F31" i="3"/>
  <c r="F29" i="3"/>
  <c r="F27" i="3"/>
  <c r="F25" i="3"/>
  <c r="F23" i="3"/>
  <c r="F22" i="3"/>
  <c r="F20" i="3"/>
  <c r="F19" i="3"/>
  <c r="F18" i="3"/>
  <c r="F17" i="3"/>
  <c r="F16" i="3"/>
  <c r="F14" i="3"/>
  <c r="F12" i="3"/>
  <c r="F11" i="3"/>
  <c r="F9" i="3"/>
  <c r="F7" i="3"/>
  <c r="F5" i="3"/>
  <c r="F54" i="4"/>
  <c r="E52" i="4"/>
  <c r="F52" i="4"/>
  <c r="E51" i="4"/>
  <c r="F51" i="4" s="1"/>
  <c r="F50" i="4"/>
  <c r="F49" i="4"/>
  <c r="F45" i="4"/>
  <c r="F43" i="4"/>
  <c r="F41" i="4"/>
  <c r="F39" i="4"/>
  <c r="F37" i="4"/>
  <c r="F35" i="4"/>
  <c r="F33" i="4"/>
  <c r="F31" i="4"/>
  <c r="F29" i="4"/>
  <c r="F27" i="4"/>
  <c r="F25" i="4"/>
  <c r="F23" i="4"/>
  <c r="F22" i="4"/>
  <c r="F20" i="4"/>
  <c r="F19" i="4"/>
  <c r="F18" i="4"/>
  <c r="F17" i="4"/>
  <c r="F16" i="4"/>
  <c r="F14" i="4"/>
  <c r="F12" i="4"/>
  <c r="F11" i="4"/>
  <c r="F9" i="4"/>
  <c r="F7" i="4"/>
  <c r="F5" i="4"/>
  <c r="E54" i="5"/>
  <c r="F54" i="5"/>
  <c r="E52" i="5"/>
  <c r="F52" i="5"/>
  <c r="E51" i="5"/>
  <c r="F51" i="5" s="1"/>
  <c r="F50" i="5"/>
  <c r="F49" i="5"/>
  <c r="F45" i="5"/>
  <c r="F43" i="5"/>
  <c r="F41" i="5"/>
  <c r="F39" i="5"/>
  <c r="F37" i="5"/>
  <c r="F35" i="5"/>
  <c r="F33" i="5"/>
  <c r="F31" i="5"/>
  <c r="F29" i="5"/>
  <c r="F27" i="5"/>
  <c r="F25" i="5"/>
  <c r="F23" i="5"/>
  <c r="F22" i="5"/>
  <c r="F20" i="5"/>
  <c r="F19" i="5"/>
  <c r="F18" i="5"/>
  <c r="F17" i="5"/>
  <c r="F16" i="5"/>
  <c r="F14" i="5"/>
  <c r="F12" i="5"/>
  <c r="F11" i="5"/>
  <c r="F9" i="5"/>
  <c r="F7" i="5"/>
  <c r="F5" i="5"/>
  <c r="E54" i="6"/>
  <c r="F54" i="6" s="1"/>
  <c r="E52" i="6"/>
  <c r="F52" i="6" s="1"/>
  <c r="E51" i="6"/>
  <c r="F51" i="6" s="1"/>
  <c r="F50" i="6"/>
  <c r="F49" i="6"/>
  <c r="F45" i="6"/>
  <c r="F43" i="6"/>
  <c r="F41" i="6"/>
  <c r="F39" i="6"/>
  <c r="F37" i="6"/>
  <c r="F35" i="6"/>
  <c r="F33" i="6"/>
  <c r="F31" i="6"/>
  <c r="F29" i="6"/>
  <c r="F27" i="6"/>
  <c r="F25" i="6"/>
  <c r="F23" i="6"/>
  <c r="F22" i="6"/>
  <c r="F20" i="6"/>
  <c r="F19" i="6"/>
  <c r="F18" i="6"/>
  <c r="F17" i="6"/>
  <c r="F16" i="6"/>
  <c r="F14" i="6"/>
  <c r="F12" i="6"/>
  <c r="F11" i="6"/>
  <c r="F9" i="6"/>
  <c r="F7" i="6"/>
  <c r="F5" i="6"/>
  <c r="E54" i="1"/>
  <c r="F54" i="1" s="1"/>
  <c r="E52" i="1"/>
  <c r="F52" i="1" s="1"/>
  <c r="E51" i="1"/>
  <c r="F50" i="1"/>
  <c r="F49" i="1"/>
  <c r="F45" i="1"/>
  <c r="F43" i="1"/>
  <c r="F41" i="1"/>
  <c r="F39" i="1"/>
  <c r="F37" i="1"/>
  <c r="F35" i="1"/>
  <c r="F33" i="1"/>
  <c r="F31" i="1"/>
  <c r="F29" i="1"/>
  <c r="F27" i="1"/>
  <c r="F25" i="1"/>
  <c r="F23" i="1"/>
  <c r="F22" i="1"/>
  <c r="F20" i="1"/>
  <c r="F19" i="1"/>
  <c r="F18" i="1"/>
  <c r="F17" i="1"/>
  <c r="F16" i="1"/>
  <c r="F14" i="1"/>
  <c r="F12" i="1"/>
  <c r="F11" i="1"/>
  <c r="F9" i="1"/>
  <c r="F7" i="1"/>
  <c r="F5" i="1"/>
  <c r="D55" i="14"/>
  <c r="C55" i="14"/>
  <c r="E54" i="8"/>
  <c r="F54" i="8" s="1"/>
  <c r="F54" i="14" s="1"/>
  <c r="E52" i="8"/>
  <c r="F52" i="8"/>
  <c r="E51" i="8"/>
  <c r="F51" i="8" s="1"/>
  <c r="F50" i="8"/>
  <c r="F49" i="8"/>
  <c r="F45" i="8"/>
  <c r="F43" i="8"/>
  <c r="F41" i="8"/>
  <c r="F39" i="8"/>
  <c r="F37" i="8"/>
  <c r="F35" i="8"/>
  <c r="F33" i="8"/>
  <c r="F31" i="8"/>
  <c r="F29" i="8"/>
  <c r="F27" i="8"/>
  <c r="F25" i="8"/>
  <c r="F23" i="8"/>
  <c r="F22" i="8"/>
  <c r="F20" i="8"/>
  <c r="F19" i="8"/>
  <c r="F18" i="8"/>
  <c r="F17" i="8"/>
  <c r="F16" i="8"/>
  <c r="F14" i="8"/>
  <c r="F12" i="8"/>
  <c r="F11" i="8"/>
  <c r="F9" i="8"/>
  <c r="F7" i="8"/>
  <c r="F5" i="8"/>
  <c r="F54" i="9"/>
  <c r="E51" i="9"/>
  <c r="F50" i="9"/>
  <c r="F49" i="9"/>
  <c r="F45" i="9"/>
  <c r="F43" i="9"/>
  <c r="F41" i="9"/>
  <c r="F39" i="9"/>
  <c r="F37" i="9"/>
  <c r="F35" i="9"/>
  <c r="F33" i="9"/>
  <c r="F31" i="9"/>
  <c r="F29" i="9"/>
  <c r="F27" i="9"/>
  <c r="F25" i="9"/>
  <c r="F23" i="9"/>
  <c r="F22" i="9"/>
  <c r="F20" i="9"/>
  <c r="F19" i="9"/>
  <c r="F18" i="9"/>
  <c r="F17" i="9"/>
  <c r="F16" i="9"/>
  <c r="F14" i="9"/>
  <c r="F12" i="9"/>
  <c r="F11" i="9"/>
  <c r="F9" i="9"/>
  <c r="F7" i="9"/>
  <c r="F5" i="9"/>
  <c r="F51" i="1"/>
  <c r="F51" i="2"/>
  <c r="F51" i="9"/>
  <c r="F61" i="13"/>
  <c r="E61" i="13" s="1"/>
  <c r="D51" i="14"/>
  <c r="C52" i="14"/>
  <c r="D52" i="14"/>
  <c r="E52" i="14"/>
  <c r="C54" i="14"/>
  <c r="D54" i="14"/>
  <c r="E54" i="14"/>
  <c r="E54" i="11"/>
  <c r="F54" i="11" s="1"/>
  <c r="E52" i="11"/>
  <c r="E51" i="11"/>
  <c r="D51" i="13"/>
  <c r="D52" i="13"/>
  <c r="D54" i="13"/>
  <c r="C52" i="13"/>
  <c r="C54" i="13"/>
  <c r="C51" i="13"/>
  <c r="E53" i="14"/>
  <c r="F9" i="14"/>
  <c r="F52" i="11"/>
  <c r="F51" i="11"/>
  <c r="F50" i="11"/>
  <c r="F49" i="11"/>
  <c r="F45" i="11"/>
  <c r="F43" i="11"/>
  <c r="F41" i="11"/>
  <c r="F39" i="11"/>
  <c r="F37" i="11"/>
  <c r="F35" i="11"/>
  <c r="F33" i="11"/>
  <c r="F31" i="11"/>
  <c r="F29" i="11"/>
  <c r="F27" i="11"/>
  <c r="F25" i="11"/>
  <c r="F23" i="11"/>
  <c r="F22" i="11"/>
  <c r="F20" i="11"/>
  <c r="F19" i="11"/>
  <c r="F18" i="11"/>
  <c r="F17" i="11"/>
  <c r="F16" i="11"/>
  <c r="F14" i="11"/>
  <c r="F12" i="11"/>
  <c r="F11" i="11"/>
  <c r="F9" i="11"/>
  <c r="F7" i="11"/>
  <c r="F5" i="11"/>
  <c r="F35" i="13"/>
  <c r="B12" i="14"/>
  <c r="C12" i="14"/>
  <c r="D12" i="14"/>
  <c r="B13" i="14"/>
  <c r="B14" i="14"/>
  <c r="C14" i="14"/>
  <c r="D14" i="14"/>
  <c r="B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B20" i="14"/>
  <c r="C20" i="14"/>
  <c r="D20" i="14"/>
  <c r="B21" i="14"/>
  <c r="B23" i="14"/>
  <c r="C23" i="14"/>
  <c r="D23" i="14"/>
  <c r="B24" i="14"/>
  <c r="B25" i="14"/>
  <c r="C25" i="14"/>
  <c r="D25" i="14"/>
  <c r="B26" i="14"/>
  <c r="B27" i="14"/>
  <c r="C27" i="14"/>
  <c r="D27" i="14"/>
  <c r="B28" i="14"/>
  <c r="B29" i="14"/>
  <c r="C29" i="14"/>
  <c r="D29" i="14"/>
  <c r="B30" i="14"/>
  <c r="B31" i="14"/>
  <c r="C31" i="14"/>
  <c r="D31" i="14"/>
  <c r="B32" i="14"/>
  <c r="B33" i="14"/>
  <c r="C33" i="14"/>
  <c r="D33" i="14"/>
  <c r="B34" i="14"/>
  <c r="B35" i="14"/>
  <c r="C35" i="14"/>
  <c r="D35" i="14"/>
  <c r="B36" i="14"/>
  <c r="B37" i="14"/>
  <c r="C37" i="14"/>
  <c r="D37" i="14"/>
  <c r="B38" i="14"/>
  <c r="B39" i="14"/>
  <c r="C39" i="14"/>
  <c r="D39" i="14"/>
  <c r="B40" i="14"/>
  <c r="B41" i="14"/>
  <c r="C41" i="14"/>
  <c r="D41" i="14"/>
  <c r="B42" i="14"/>
  <c r="B43" i="14"/>
  <c r="C43" i="14"/>
  <c r="D43" i="14"/>
  <c r="B44" i="14"/>
  <c r="B46" i="14"/>
  <c r="B47" i="14"/>
  <c r="B48" i="14"/>
  <c r="B51" i="14"/>
  <c r="B53" i="14"/>
  <c r="B54" i="14"/>
  <c r="B52" i="14"/>
  <c r="B55" i="14"/>
  <c r="B10" i="14"/>
  <c r="E41" i="14"/>
  <c r="F41" i="14"/>
  <c r="E37" i="14"/>
  <c r="F37" i="14"/>
  <c r="E33" i="14"/>
  <c r="F33" i="14"/>
  <c r="E29" i="14"/>
  <c r="F29" i="14"/>
  <c r="E25" i="14"/>
  <c r="F25" i="14"/>
  <c r="E19" i="14"/>
  <c r="F19" i="14"/>
  <c r="E17" i="14"/>
  <c r="F17" i="14"/>
  <c r="E14" i="14"/>
  <c r="F14" i="14"/>
  <c r="E43" i="14"/>
  <c r="F43" i="14"/>
  <c r="E39" i="14"/>
  <c r="F39" i="14"/>
  <c r="E35" i="14"/>
  <c r="F35" i="14"/>
  <c r="E31" i="14"/>
  <c r="F31" i="14"/>
  <c r="E27" i="14"/>
  <c r="F27" i="14"/>
  <c r="E23" i="14"/>
  <c r="F23" i="14"/>
  <c r="E20" i="14"/>
  <c r="F20" i="14"/>
  <c r="E18" i="14"/>
  <c r="F18" i="14"/>
  <c r="E16" i="14"/>
  <c r="F16" i="14"/>
  <c r="E12" i="14"/>
  <c r="F12" i="14"/>
  <c r="C17" i="13"/>
  <c r="F19" i="13"/>
  <c r="F17" i="13"/>
  <c r="C5" i="14"/>
  <c r="D5" i="14"/>
  <c r="C7" i="14"/>
  <c r="D7" i="14"/>
  <c r="C9" i="14"/>
  <c r="D9" i="14"/>
  <c r="E28" i="8" l="1"/>
  <c r="E28" i="1"/>
  <c r="F28" i="1" s="1"/>
  <c r="F53" i="14"/>
  <c r="E52" i="13"/>
  <c r="F52" i="14"/>
  <c r="E13" i="2"/>
  <c r="F13" i="2" s="1"/>
  <c r="E13" i="1"/>
  <c r="F13" i="1" s="1"/>
  <c r="E28" i="6"/>
  <c r="F28" i="6" s="1"/>
  <c r="E32" i="6"/>
  <c r="F32" i="6" s="1"/>
  <c r="E32" i="8"/>
  <c r="F32" i="8" s="1"/>
  <c r="E36" i="8"/>
  <c r="F36" i="8" s="1"/>
  <c r="E40" i="8"/>
  <c r="F40" i="8" s="1"/>
  <c r="E32" i="1"/>
  <c r="F32" i="1" s="1"/>
  <c r="E36" i="1"/>
  <c r="F36" i="1" s="1"/>
  <c r="E40" i="1"/>
  <c r="F40" i="1" s="1"/>
  <c r="E13" i="4"/>
  <c r="F13" i="4" s="1"/>
  <c r="E24" i="3"/>
  <c r="F24" i="3" s="1"/>
  <c r="E32" i="2"/>
  <c r="F32" i="2" s="1"/>
  <c r="E36" i="2"/>
  <c r="F36" i="2" s="1"/>
  <c r="E40" i="6"/>
  <c r="F40" i="6" s="1"/>
  <c r="E32" i="4"/>
  <c r="F32" i="4" s="1"/>
  <c r="E36" i="4"/>
  <c r="F36" i="4" s="1"/>
  <c r="E40" i="4"/>
  <c r="F40" i="4" s="1"/>
  <c r="D44" i="3"/>
  <c r="E32" i="3"/>
  <c r="F32" i="3" s="1"/>
  <c r="D21" i="9"/>
  <c r="E36" i="5"/>
  <c r="F36" i="5" s="1"/>
  <c r="E8" i="9"/>
  <c r="E15" i="9"/>
  <c r="F15" i="9" s="1"/>
  <c r="E26" i="9"/>
  <c r="F26" i="9" s="1"/>
  <c r="E30" i="9"/>
  <c r="F30" i="9" s="1"/>
  <c r="E34" i="9"/>
  <c r="F34" i="9" s="1"/>
  <c r="E38" i="9"/>
  <c r="F38" i="9" s="1"/>
  <c r="E42" i="9"/>
  <c r="F42" i="9" s="1"/>
  <c r="E8" i="6"/>
  <c r="E15" i="6"/>
  <c r="F15" i="6" s="1"/>
  <c r="E26" i="6"/>
  <c r="F26" i="6" s="1"/>
  <c r="E30" i="6"/>
  <c r="F30" i="6" s="1"/>
  <c r="E8" i="5"/>
  <c r="E15" i="5"/>
  <c r="F15" i="5" s="1"/>
  <c r="E30" i="5"/>
  <c r="F30" i="5" s="1"/>
  <c r="E34" i="5"/>
  <c r="F34" i="5" s="1"/>
  <c r="E38" i="5"/>
  <c r="F38" i="5" s="1"/>
  <c r="E42" i="5"/>
  <c r="F42" i="5" s="1"/>
  <c r="E8" i="2"/>
  <c r="E15" i="2"/>
  <c r="F15" i="2" s="1"/>
  <c r="E26" i="2"/>
  <c r="F26" i="2" s="1"/>
  <c r="E30" i="2"/>
  <c r="F30" i="2" s="1"/>
  <c r="E34" i="2"/>
  <c r="F34" i="2" s="1"/>
  <c r="E38" i="2"/>
  <c r="F38" i="2" s="1"/>
  <c r="E42" i="2"/>
  <c r="F42" i="2" s="1"/>
  <c r="D36" i="14"/>
  <c r="E36" i="3"/>
  <c r="F36" i="3" s="1"/>
  <c r="F53" i="13"/>
  <c r="E54" i="13"/>
  <c r="D55" i="13"/>
  <c r="F51" i="14"/>
  <c r="F51" i="13"/>
  <c r="E51" i="13"/>
  <c r="F55" i="14"/>
  <c r="E51" i="14"/>
  <c r="C55" i="13"/>
  <c r="E55" i="11"/>
  <c r="F54" i="13"/>
  <c r="E8" i="4"/>
  <c r="E15" i="4"/>
  <c r="F15" i="4" s="1"/>
  <c r="E34" i="4"/>
  <c r="F34" i="4" s="1"/>
  <c r="E38" i="4"/>
  <c r="F38" i="4" s="1"/>
  <c r="E40" i="2"/>
  <c r="F40" i="2" s="1"/>
  <c r="E32" i="9"/>
  <c r="F32" i="9" s="1"/>
  <c r="E36" i="9"/>
  <c r="F36" i="9" s="1"/>
  <c r="E40" i="9"/>
  <c r="F40" i="9" s="1"/>
  <c r="E8" i="1"/>
  <c r="E15" i="1"/>
  <c r="F15" i="1" s="1"/>
  <c r="E34" i="1"/>
  <c r="F34" i="1" s="1"/>
  <c r="E38" i="1"/>
  <c r="F38" i="1" s="1"/>
  <c r="E42" i="1"/>
  <c r="F42" i="1" s="1"/>
  <c r="E32" i="5"/>
  <c r="F32" i="5" s="1"/>
  <c r="E40" i="5"/>
  <c r="F40" i="5" s="1"/>
  <c r="E8" i="3"/>
  <c r="E15" i="3"/>
  <c r="F15" i="3" s="1"/>
  <c r="E30" i="3"/>
  <c r="F30" i="3" s="1"/>
  <c r="E34" i="3"/>
  <c r="F34" i="3" s="1"/>
  <c r="E38" i="3"/>
  <c r="F38" i="3" s="1"/>
  <c r="E42" i="3"/>
  <c r="F42" i="3" s="1"/>
  <c r="D21" i="2"/>
  <c r="F52" i="9"/>
  <c r="F52" i="13" s="1"/>
  <c r="D42" i="14"/>
  <c r="E15" i="11"/>
  <c r="F15" i="11" s="1"/>
  <c r="E38" i="11"/>
  <c r="E13" i="9"/>
  <c r="F13" i="9" s="1"/>
  <c r="E28" i="9"/>
  <c r="F28" i="9" s="1"/>
  <c r="E34" i="6"/>
  <c r="F34" i="6" s="1"/>
  <c r="E38" i="6"/>
  <c r="F38" i="6" s="1"/>
  <c r="E42" i="6"/>
  <c r="F42" i="6" s="1"/>
  <c r="E40" i="3"/>
  <c r="F40" i="3" s="1"/>
  <c r="D38" i="13"/>
  <c r="D24" i="13"/>
  <c r="D8" i="14"/>
  <c r="D38" i="14"/>
  <c r="D21" i="3"/>
  <c r="C21" i="2"/>
  <c r="C32" i="13"/>
  <c r="C21" i="6"/>
  <c r="C40" i="14"/>
  <c r="D24" i="14"/>
  <c r="D40" i="13"/>
  <c r="D13" i="14"/>
  <c r="D32" i="14"/>
  <c r="D40" i="14"/>
  <c r="D21" i="6"/>
  <c r="D44" i="6"/>
  <c r="D34" i="14"/>
  <c r="C32" i="14"/>
  <c r="E13" i="6"/>
  <c r="F13" i="6" s="1"/>
  <c r="C21" i="9"/>
  <c r="C38" i="13"/>
  <c r="E24" i="8"/>
  <c r="C15" i="13"/>
  <c r="C42" i="13"/>
  <c r="C44" i="9"/>
  <c r="C15" i="14"/>
  <c r="C30" i="14"/>
  <c r="C38" i="14"/>
  <c r="C21" i="5"/>
  <c r="C21" i="3"/>
  <c r="E13" i="3"/>
  <c r="F13" i="3" s="1"/>
  <c r="C21" i="1"/>
  <c r="D44" i="9"/>
  <c r="D21" i="1"/>
  <c r="D44" i="1"/>
  <c r="D21" i="5"/>
  <c r="D21" i="4"/>
  <c r="D44" i="2"/>
  <c r="F28" i="8"/>
  <c r="E40" i="11"/>
  <c r="F40" i="11" s="1"/>
  <c r="C40" i="13"/>
  <c r="C21" i="8"/>
  <c r="E13" i="8"/>
  <c r="E24" i="6"/>
  <c r="F24" i="6" s="1"/>
  <c r="C21" i="4"/>
  <c r="E24" i="2"/>
  <c r="F24" i="2" s="1"/>
  <c r="C36" i="14"/>
  <c r="E24" i="9"/>
  <c r="F24" i="9" s="1"/>
  <c r="C44" i="8"/>
  <c r="E8" i="8"/>
  <c r="C8" i="14"/>
  <c r="E26" i="8"/>
  <c r="C26" i="14"/>
  <c r="E34" i="8"/>
  <c r="C34" i="14"/>
  <c r="E42" i="8"/>
  <c r="C42" i="14"/>
  <c r="C8" i="13"/>
  <c r="C34" i="13"/>
  <c r="C13" i="14"/>
  <c r="E13" i="5"/>
  <c r="F13" i="5" s="1"/>
  <c r="E24" i="4"/>
  <c r="F24" i="4" s="1"/>
  <c r="E38" i="8"/>
  <c r="E32" i="14" l="1"/>
  <c r="F32" i="14" s="1"/>
  <c r="D47" i="9"/>
  <c r="E55" i="14"/>
  <c r="E36" i="14"/>
  <c r="F36" i="14" s="1"/>
  <c r="D47" i="3"/>
  <c r="E8" i="14"/>
  <c r="E40" i="13"/>
  <c r="F40" i="13" s="1"/>
  <c r="E21" i="3"/>
  <c r="F21" i="3" s="1"/>
  <c r="E55" i="13"/>
  <c r="F55" i="13" s="1"/>
  <c r="E40" i="14"/>
  <c r="F40" i="14" s="1"/>
  <c r="D47" i="2"/>
  <c r="E21" i="6"/>
  <c r="F21" i="6" s="1"/>
  <c r="E21" i="2"/>
  <c r="F21" i="2" s="1"/>
  <c r="D47" i="6"/>
  <c r="F24" i="8"/>
  <c r="E38" i="13"/>
  <c r="F38" i="13" s="1"/>
  <c r="E21" i="5"/>
  <c r="F21" i="5" s="1"/>
  <c r="E44" i="9"/>
  <c r="F44" i="9" s="1"/>
  <c r="C47" i="9"/>
  <c r="E21" i="9"/>
  <c r="F21" i="9" s="1"/>
  <c r="D47" i="1"/>
  <c r="E21" i="1"/>
  <c r="F21" i="1" s="1"/>
  <c r="E42" i="14"/>
  <c r="F42" i="14" s="1"/>
  <c r="F42" i="8"/>
  <c r="F26" i="8"/>
  <c r="F13" i="8"/>
  <c r="E13" i="14"/>
  <c r="F13" i="14" s="1"/>
  <c r="E34" i="14"/>
  <c r="F34" i="14" s="1"/>
  <c r="F34" i="8"/>
  <c r="E21" i="4"/>
  <c r="F21" i="4" s="1"/>
  <c r="C47" i="8"/>
  <c r="C21" i="14"/>
  <c r="F38" i="8"/>
  <c r="E38" i="14"/>
  <c r="F38" i="14" s="1"/>
  <c r="E47" i="9" l="1"/>
  <c r="F47" i="9" s="1"/>
  <c r="E6" i="5" l="1"/>
  <c r="C6" i="14" l="1"/>
  <c r="E6" i="3" l="1"/>
  <c r="E6" i="2" l="1"/>
  <c r="E6" i="1"/>
  <c r="E6" i="6" l="1"/>
  <c r="C6" i="13"/>
  <c r="E6" i="9"/>
  <c r="E6" i="4"/>
  <c r="C10" i="3" l="1"/>
  <c r="C46" i="3" s="1"/>
  <c r="D21" i="11" l="1"/>
  <c r="D13" i="13"/>
  <c r="E28" i="3"/>
  <c r="F28" i="3" s="1"/>
  <c r="E26" i="1"/>
  <c r="F26" i="1" s="1"/>
  <c r="E24" i="1" l="1"/>
  <c r="F24" i="1" s="1"/>
  <c r="E36" i="6"/>
  <c r="F36" i="6" s="1"/>
  <c r="C44" i="6"/>
  <c r="E26" i="3"/>
  <c r="F26" i="3" s="1"/>
  <c r="C44" i="3"/>
  <c r="E28" i="2" l="1"/>
  <c r="F28" i="2" s="1"/>
  <c r="C44" i="2"/>
  <c r="E44" i="6"/>
  <c r="F44" i="6" s="1"/>
  <c r="C47" i="6"/>
  <c r="E47" i="6" s="1"/>
  <c r="F47" i="6" s="1"/>
  <c r="E44" i="3"/>
  <c r="F44" i="3" s="1"/>
  <c r="C47" i="3"/>
  <c r="D30" i="14"/>
  <c r="D44" i="8"/>
  <c r="E44" i="8" s="1"/>
  <c r="F44" i="8" s="1"/>
  <c r="E30" i="8"/>
  <c r="D15" i="14"/>
  <c r="D21" i="8"/>
  <c r="E15" i="8"/>
  <c r="D15" i="13"/>
  <c r="E47" i="3" l="1"/>
  <c r="F47" i="3" s="1"/>
  <c r="C48" i="3"/>
  <c r="E44" i="2"/>
  <c r="F44" i="2" s="1"/>
  <c r="C47" i="2"/>
  <c r="E47" i="2" s="1"/>
  <c r="F47" i="2" s="1"/>
  <c r="F30" i="8"/>
  <c r="E30" i="14"/>
  <c r="F30" i="14" s="1"/>
  <c r="E15" i="13"/>
  <c r="F15" i="13" s="1"/>
  <c r="D21" i="13"/>
  <c r="F15" i="8"/>
  <c r="E15" i="14"/>
  <c r="F15" i="14" s="1"/>
  <c r="E21" i="8"/>
  <c r="D47" i="8"/>
  <c r="E47" i="8" s="1"/>
  <c r="F47" i="8" s="1"/>
  <c r="D21" i="14"/>
  <c r="E21" i="14" l="1"/>
  <c r="F21" i="14" s="1"/>
  <c r="F21" i="8"/>
  <c r="C10" i="9" l="1"/>
  <c r="C46" i="9" s="1"/>
  <c r="C48" i="9" s="1"/>
  <c r="E30" i="1" l="1"/>
  <c r="F30" i="1" s="1"/>
  <c r="C44" i="1"/>
  <c r="E42" i="4" l="1"/>
  <c r="F42" i="4" s="1"/>
  <c r="E44" i="1"/>
  <c r="F44" i="1" s="1"/>
  <c r="C47" i="1"/>
  <c r="E47" i="1" s="1"/>
  <c r="F47" i="1" s="1"/>
  <c r="E24" i="5"/>
  <c r="C24" i="14"/>
  <c r="F24" i="5" l="1"/>
  <c r="E24" i="14"/>
  <c r="F24" i="14" s="1"/>
  <c r="D44" i="5" l="1"/>
  <c r="D47" i="5" s="1"/>
  <c r="D28" i="14"/>
  <c r="D44" i="4"/>
  <c r="D47" i="4" s="1"/>
  <c r="E26" i="5" l="1"/>
  <c r="D26" i="14"/>
  <c r="D44" i="14" s="1"/>
  <c r="D47" i="14" s="1"/>
  <c r="F26" i="5" l="1"/>
  <c r="E26" i="14"/>
  <c r="F26" i="14" s="1"/>
  <c r="D42" i="13" l="1"/>
  <c r="E42" i="13" s="1"/>
  <c r="F42" i="13" s="1"/>
  <c r="E42" i="11"/>
  <c r="F42" i="11" s="1"/>
  <c r="D36" i="13"/>
  <c r="E34" i="11" l="1"/>
  <c r="F34" i="11" s="1"/>
  <c r="D34" i="13"/>
  <c r="E34" i="13" s="1"/>
  <c r="F34" i="13" s="1"/>
  <c r="D30" i="13"/>
  <c r="D32" i="13" l="1"/>
  <c r="E32" i="13" s="1"/>
  <c r="F32" i="13" s="1"/>
  <c r="E32" i="11"/>
  <c r="F32" i="11" s="1"/>
  <c r="D28" i="13"/>
  <c r="E28" i="11"/>
  <c r="F28" i="11" s="1"/>
  <c r="D26" i="13"/>
  <c r="E6" i="11"/>
  <c r="D44" i="11" l="1"/>
  <c r="D47" i="11" s="1"/>
  <c r="D44" i="13"/>
  <c r="D47" i="13" l="1"/>
  <c r="C13" i="13" l="1"/>
  <c r="C21" i="11"/>
  <c r="E13" i="11"/>
  <c r="F13" i="11" s="1"/>
  <c r="E21" i="11" l="1"/>
  <c r="F21" i="11" s="1"/>
  <c r="C21" i="13"/>
  <c r="E13" i="13"/>
  <c r="F13" i="13" s="1"/>
  <c r="E21" i="13" l="1"/>
  <c r="F21" i="13" s="1"/>
  <c r="C10" i="4" l="1"/>
  <c r="C46" i="4" s="1"/>
  <c r="E24" i="11" l="1"/>
  <c r="F24" i="11" s="1"/>
  <c r="C24" i="13"/>
  <c r="E30" i="4"/>
  <c r="F30" i="4" s="1"/>
  <c r="E26" i="11"/>
  <c r="F26" i="11" s="1"/>
  <c r="C10" i="1"/>
  <c r="C46" i="1" s="1"/>
  <c r="C48" i="1" s="1"/>
  <c r="C10" i="2"/>
  <c r="C46" i="2" s="1"/>
  <c r="C48" i="2" s="1"/>
  <c r="E28" i="4" l="1"/>
  <c r="F28" i="4" s="1"/>
  <c r="C28" i="14"/>
  <c r="C44" i="14" s="1"/>
  <c r="E28" i="5"/>
  <c r="C44" i="5"/>
  <c r="C28" i="13"/>
  <c r="E28" i="13" s="1"/>
  <c r="F28" i="13" s="1"/>
  <c r="E24" i="13"/>
  <c r="F24" i="13" s="1"/>
  <c r="F28" i="5" l="1"/>
  <c r="E28" i="14"/>
  <c r="F28" i="14" s="1"/>
  <c r="C47" i="14"/>
  <c r="E47" i="14" s="1"/>
  <c r="F47" i="14" s="1"/>
  <c r="E44" i="14"/>
  <c r="F44" i="14" s="1"/>
  <c r="C10" i="8"/>
  <c r="E44" i="5"/>
  <c r="F44" i="5" s="1"/>
  <c r="C47" i="5"/>
  <c r="E47" i="5" s="1"/>
  <c r="F47" i="5" s="1"/>
  <c r="C46" i="8" l="1"/>
  <c r="C48" i="8" s="1"/>
  <c r="E26" i="4"/>
  <c r="F26" i="4" s="1"/>
  <c r="C44" i="4"/>
  <c r="E44" i="4" s="1"/>
  <c r="F44" i="4" s="1"/>
  <c r="C26" i="13"/>
  <c r="C47" i="4" l="1"/>
  <c r="E26" i="13"/>
  <c r="F26" i="13" s="1"/>
  <c r="E47" i="4" l="1"/>
  <c r="F47" i="4" s="1"/>
  <c r="C48" i="4"/>
  <c r="C10" i="6" l="1"/>
  <c r="C46" i="6" s="1"/>
  <c r="C48" i="6" s="1"/>
  <c r="C10" i="11" l="1"/>
  <c r="C46" i="11" s="1"/>
  <c r="C30" i="13" l="1"/>
  <c r="E30" i="11"/>
  <c r="F30" i="11" s="1"/>
  <c r="E30" i="13" l="1"/>
  <c r="F30" i="13" s="1"/>
  <c r="E36" i="11" l="1"/>
  <c r="F36" i="11" s="1"/>
  <c r="C36" i="13"/>
  <c r="C44" i="11"/>
  <c r="E44" i="11" l="1"/>
  <c r="F44" i="11" s="1"/>
  <c r="C47" i="11"/>
  <c r="E36" i="13"/>
  <c r="F36" i="13" s="1"/>
  <c r="C44" i="13"/>
  <c r="E44" i="13" l="1"/>
  <c r="F44" i="13" s="1"/>
  <c r="C47" i="13"/>
  <c r="E47" i="11"/>
  <c r="F47" i="11" s="1"/>
  <c r="C48" i="11"/>
  <c r="C4" i="13"/>
  <c r="C10" i="13" s="1"/>
  <c r="C46" i="13" l="1"/>
  <c r="C48" i="13" s="1"/>
  <c r="C64" i="13"/>
  <c r="C66" i="13" s="1"/>
  <c r="E47" i="13"/>
  <c r="F47" i="13" s="1"/>
  <c r="C10" i="5"/>
  <c r="C4" i="14"/>
  <c r="C46" i="5" l="1"/>
  <c r="C48" i="5" s="1"/>
  <c r="C10" i="14"/>
  <c r="C46" i="14" s="1"/>
  <c r="C48" i="14" s="1"/>
  <c r="D6" i="14" l="1"/>
  <c r="D6" i="13"/>
  <c r="E6" i="13" s="1"/>
  <c r="E6" i="8"/>
  <c r="E6" i="14" s="1"/>
  <c r="E4" i="4" l="1"/>
  <c r="D10" i="4"/>
  <c r="E4" i="11"/>
  <c r="D4" i="13"/>
  <c r="D4" i="14"/>
  <c r="D10" i="8"/>
  <c r="E4" i="8"/>
  <c r="D10" i="1"/>
  <c r="E4" i="1"/>
  <c r="E4" i="3"/>
  <c r="D10" i="3"/>
  <c r="D10" i="2"/>
  <c r="E4" i="2"/>
  <c r="E4" i="5"/>
  <c r="D10" i="5"/>
  <c r="D10" i="9"/>
  <c r="E4" i="9"/>
  <c r="D10" i="6"/>
  <c r="E4" i="6"/>
  <c r="E4" i="14" l="1"/>
  <c r="E10" i="5"/>
  <c r="F10" i="5" s="1"/>
  <c r="D46" i="5"/>
  <c r="E10" i="3"/>
  <c r="F10" i="3" s="1"/>
  <c r="D46" i="3"/>
  <c r="D46" i="1"/>
  <c r="E10" i="1"/>
  <c r="F10" i="1" s="1"/>
  <c r="E10" i="8"/>
  <c r="D46" i="8"/>
  <c r="D10" i="14"/>
  <c r="D46" i="14" s="1"/>
  <c r="E10" i="4"/>
  <c r="F10" i="4" s="1"/>
  <c r="D46" i="4"/>
  <c r="E4" i="13"/>
  <c r="D46" i="6"/>
  <c r="E10" i="6"/>
  <c r="F10" i="6" s="1"/>
  <c r="E10" i="9"/>
  <c r="F10" i="9" s="1"/>
  <c r="D46" i="9"/>
  <c r="D8" i="13"/>
  <c r="E8" i="13" s="1"/>
  <c r="E8" i="11"/>
  <c r="D46" i="2"/>
  <c r="E10" i="2"/>
  <c r="F10" i="2" s="1"/>
  <c r="D10" i="11"/>
  <c r="D48" i="5" l="1"/>
  <c r="E48" i="5" s="1"/>
  <c r="F48" i="5" s="1"/>
  <c r="E46" i="5"/>
  <c r="F46" i="5" s="1"/>
  <c r="D48" i="9"/>
  <c r="E48" i="9" s="1"/>
  <c r="F48" i="9" s="1"/>
  <c r="E46" i="9"/>
  <c r="F46" i="9" s="1"/>
  <c r="F10" i="8"/>
  <c r="E10" i="14"/>
  <c r="F10" i="14" s="1"/>
  <c r="E10" i="11"/>
  <c r="F10" i="11" s="1"/>
  <c r="D46" i="11"/>
  <c r="D48" i="8"/>
  <c r="E48" i="8" s="1"/>
  <c r="F48" i="8" s="1"/>
  <c r="E46" i="8"/>
  <c r="F46" i="8" s="1"/>
  <c r="D48" i="2"/>
  <c r="E48" i="2" s="1"/>
  <c r="F48" i="2" s="1"/>
  <c r="E46" i="2"/>
  <c r="F46" i="2" s="1"/>
  <c r="D48" i="6"/>
  <c r="E48" i="6" s="1"/>
  <c r="F48" i="6" s="1"/>
  <c r="E46" i="6"/>
  <c r="F46" i="6" s="1"/>
  <c r="D48" i="3"/>
  <c r="E48" i="3" s="1"/>
  <c r="F48" i="3" s="1"/>
  <c r="E46" i="3"/>
  <c r="F46" i="3" s="1"/>
  <c r="D10" i="13"/>
  <c r="D64" i="13" s="1"/>
  <c r="D66" i="13" s="1"/>
  <c r="D48" i="4"/>
  <c r="E48" i="4" s="1"/>
  <c r="F48" i="4" s="1"/>
  <c r="E46" i="4"/>
  <c r="F46" i="4" s="1"/>
  <c r="D48" i="14"/>
  <c r="E48" i="14" s="1"/>
  <c r="F48" i="14" s="1"/>
  <c r="E46" i="14"/>
  <c r="F46" i="14" s="1"/>
  <c r="D48" i="1"/>
  <c r="E48" i="1" s="1"/>
  <c r="F48" i="1" s="1"/>
  <c r="E46" i="1"/>
  <c r="F46" i="1" s="1"/>
  <c r="D46" i="13" l="1"/>
  <c r="E10" i="13"/>
  <c r="D48" i="11"/>
  <c r="E48" i="11" s="1"/>
  <c r="F48" i="11" s="1"/>
  <c r="E46" i="11"/>
  <c r="F46" i="11" s="1"/>
  <c r="F10" i="13" l="1"/>
  <c r="F64" i="13" s="1"/>
  <c r="F66" i="13" s="1"/>
  <c r="E64" i="13"/>
  <c r="E66" i="13" s="1"/>
  <c r="E46" i="13"/>
  <c r="F46" i="13" s="1"/>
  <c r="D48" i="13"/>
  <c r="E48" i="13" s="1"/>
  <c r="F48" i="13" s="1"/>
  <c r="F56" i="13" s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<sst xmlns="http://schemas.openxmlformats.org/spreadsheetml/2006/main" count="483" uniqueCount="57">
  <si>
    <t>Books</t>
  </si>
  <si>
    <t>Microforms</t>
  </si>
  <si>
    <t>Serial Vols.</t>
  </si>
  <si>
    <t>TOTAL</t>
  </si>
  <si>
    <t>Other</t>
  </si>
  <si>
    <t>Rauner</t>
  </si>
  <si>
    <t>Slides</t>
  </si>
  <si>
    <t>Maps</t>
  </si>
  <si>
    <t>Paddock</t>
  </si>
  <si>
    <t>Kresge</t>
  </si>
  <si>
    <t>Dana</t>
  </si>
  <si>
    <t>Baker</t>
  </si>
  <si>
    <t>Govt docs</t>
  </si>
  <si>
    <t>Printed Material</t>
  </si>
  <si>
    <t>CD-Roms</t>
  </si>
  <si>
    <t>Diskettes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</si>
  <si>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</si>
  <si>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</si>
  <si>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</si>
  <si>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</si>
  <si>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</si>
  <si>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</si>
  <si>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</si>
  <si>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</si>
  <si>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</si>
  <si>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</si>
  <si>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</si>
  <si>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</si>
  <si>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</si>
  <si>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</si>
  <si>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</si>
  <si>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</si>
  <si>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</si>
  <si>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</si>
  <si>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</si>
  <si>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</si>
  <si>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</si>
  <si>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</si>
  <si>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Monographs</t>
  </si>
  <si>
    <t>Biomedical</t>
  </si>
  <si>
    <t>Dana &amp; Matthews-Fuller</t>
  </si>
  <si>
    <t>Printed</t>
  </si>
  <si>
    <t>E monographs</t>
  </si>
  <si>
    <t>Cumulative Micro &amp; Other Formats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</si>
  <si>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</si>
  <si>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</si>
  <si>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</si>
  <si>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</si>
  <si>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</si>
  <si>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</si>
  <si>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</si>
  <si>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</si>
  <si>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Matthews-Fuller Health Sciences</t>
  </si>
  <si>
    <t>FY12</t>
  </si>
  <si>
    <t>All libraries FY12</t>
  </si>
  <si>
    <t>n/a</t>
  </si>
  <si>
    <t>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</si>
</sst>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  <numFmt numFmtId="167" formatCode="0_);\(0\)"/>
  </numFmts>
  <fonts count="22">
    <font>
      <sz val="9"/>
      <name val="Geneva"/>
    </font>
    <font>
      <sz val="9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6" tint="-0.499984740745262"/>
      <name val="Geneva"/>
      <family val="2"/>
    </font>
    <font>
      <sz val="10"/>
      <color theme="6" tint="-0.49998474074526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7" fontId="3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1" applyNumberFormat="1" applyFont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0" xfId="0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0" xfId="0" applyNumberFormat="1" applyFont="1" applyFill="1"/>
    <xf numFmtId="17" fontId="4" fillId="0" borderId="0" xfId="0" applyNumberFormat="1" applyFont="1" applyFill="1"/>
    <xf numFmtId="0" fontId="8" fillId="0" borderId="0" xfId="0" applyFont="1" applyFill="1" applyBorder="1"/>
    <xf numFmtId="43" fontId="3" fillId="0" borderId="0" xfId="1" applyFont="1" applyFill="1" applyBorder="1"/>
    <xf numFmtId="3" fontId="8" fillId="0" borderId="0" xfId="0" applyNumberFormat="1" applyFont="1" applyFill="1" applyBorder="1"/>
    <xf numFmtId="0" fontId="8" fillId="0" borderId="0" xfId="0" applyNumberFormat="1" applyFont="1" applyFill="1" applyBorder="1"/>
    <xf numFmtId="43" fontId="4" fillId="0" borderId="0" xfId="1" applyFont="1" applyFill="1"/>
    <xf numFmtId="0" fontId="4" fillId="0" borderId="0" xfId="0" applyFont="1" applyBorder="1"/>
    <xf numFmtId="0" fontId="4" fillId="0" borderId="0" xfId="0" applyNumberFormat="1" applyFont="1" applyFill="1" applyBorder="1"/>
    <xf numFmtId="37" fontId="3" fillId="0" borderId="0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/>
    <xf numFmtId="37" fontId="4" fillId="0" borderId="0" xfId="1" applyNumberFormat="1" applyFont="1" applyFill="1"/>
    <xf numFmtId="37" fontId="4" fillId="0" borderId="0" xfId="1" applyNumberFormat="1" applyFont="1" applyFill="1" applyBorder="1" applyAlignment="1"/>
    <xf numFmtId="37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/>
    <xf numFmtId="37" fontId="4" fillId="0" borderId="0" xfId="0" applyNumberFormat="1" applyFont="1" applyFill="1"/>
    <xf numFmtId="37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0" applyFont="1" applyFill="1" applyAlignment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9" fillId="0" borderId="0" xfId="0" applyFont="1" applyFill="1" applyBorder="1"/>
    <xf numFmtId="0" fontId="4" fillId="0" borderId="1" xfId="0" applyFont="1" applyFill="1" applyBorder="1"/>
    <xf numFmtId="3" fontId="10" fillId="0" borderId="0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0" xfId="0" applyNumberFormat="1" applyFont="1" applyFill="1" applyBorder="1" applyAlignment="1"/>
    <xf numFmtId="0" fontId="3" fillId="0" borderId="0" xfId="0" applyNumberFormat="1" applyFont="1" applyBorder="1"/>
    <xf numFmtId="0" fontId="4" fillId="0" borderId="0" xfId="0" applyNumberFormat="1" applyFont="1" applyBorder="1"/>
    <xf numFmtId="164" fontId="4" fillId="0" borderId="0" xfId="1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 applyFill="1"/>
    <xf numFmtId="41" fontId="12" fillId="0" borderId="0" xfId="2" applyNumberFormat="1" applyFont="1" applyFill="1" applyBorder="1"/>
    <xf numFmtId="41" fontId="13" fillId="0" borderId="0" xfId="2" applyNumberFormat="1" applyFont="1" applyFill="1" applyBorder="1"/>
    <xf numFmtId="41" fontId="13" fillId="0" borderId="0" xfId="2" applyNumberFormat="1" applyFont="1" applyFill="1"/>
    <xf numFmtId="41" fontId="14" fillId="0" borderId="0" xfId="2" applyNumberFormat="1" applyFont="1" applyFill="1" applyBorder="1"/>
    <xf numFmtId="41" fontId="15" fillId="0" borderId="0" xfId="2" applyNumberFormat="1" applyFont="1" applyFill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4" fontId="8" fillId="0" borderId="0" xfId="1" applyNumberFormat="1" applyFont="1" applyBorder="1"/>
    <xf numFmtId="166" fontId="4" fillId="0" borderId="0" xfId="0" applyNumberFormat="1" applyFont="1" applyFill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8" fillId="0" borderId="0" xfId="0" applyNumberFormat="1" applyFont="1"/>
    <xf numFmtId="166" fontId="4" fillId="0" borderId="0" xfId="0" applyNumberFormat="1" applyFont="1" applyFill="1" applyBorder="1" applyAlignment="1">
      <alignment horizontal="left" indent="1"/>
    </xf>
    <xf numFmtId="166" fontId="4" fillId="0" borderId="0" xfId="1" applyNumberFormat="1" applyFont="1" applyFill="1" applyBorder="1"/>
    <xf numFmtId="166" fontId="8" fillId="0" borderId="0" xfId="0" applyNumberFormat="1" applyFont="1" applyFill="1" applyBorder="1"/>
    <xf numFmtId="166" fontId="8" fillId="0" borderId="0" xfId="1" applyNumberFormat="1" applyFont="1" applyBorder="1"/>
    <xf numFmtId="166" fontId="8" fillId="0" borderId="0" xfId="0" applyNumberFormat="1" applyFont="1" applyBorder="1" applyAlignment="1">
      <alignment horizontal="left" indent="1"/>
    </xf>
    <xf numFmtId="166" fontId="11" fillId="0" borderId="0" xfId="0" applyNumberFormat="1" applyFont="1" applyFill="1" applyBorder="1"/>
    <xf numFmtId="166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4" fillId="0" borderId="0" xfId="1" applyNumberFormat="1" applyFont="1" applyFill="1" applyBorder="1" applyAlignment="1"/>
    <xf numFmtId="166" fontId="5" fillId="0" borderId="0" xfId="0" applyNumberFormat="1" applyFont="1" applyFill="1" applyBorder="1" applyAlignment="1"/>
    <xf numFmtId="166" fontId="4" fillId="0" borderId="0" xfId="1" applyNumberFormat="1" applyFont="1" applyFill="1"/>
    <xf numFmtId="166" fontId="3" fillId="0" borderId="0" xfId="0" applyNumberFormat="1" applyFont="1" applyBorder="1"/>
    <xf numFmtId="166" fontId="4" fillId="0" borderId="0" xfId="0" applyNumberFormat="1" applyFont="1" applyBorder="1"/>
    <xf numFmtId="164" fontId="3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14" fillId="0" borderId="0" xfId="1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/>
    <xf numFmtId="164" fontId="14" fillId="0" borderId="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 applyBorder="1"/>
    <xf numFmtId="164" fontId="15" fillId="0" borderId="0" xfId="1" applyNumberFormat="1" applyFont="1" applyFill="1" applyBorder="1"/>
    <xf numFmtId="164" fontId="13" fillId="0" borderId="0" xfId="1" applyNumberFormat="1" applyFont="1" applyFill="1" applyBorder="1"/>
    <xf numFmtId="164" fontId="4" fillId="0" borderId="0" xfId="1" applyNumberFormat="1" applyFont="1" applyFill="1"/>
    <xf numFmtId="164" fontId="15" fillId="0" borderId="0" xfId="1" applyNumberFormat="1" applyFont="1" applyFill="1"/>
    <xf numFmtId="164" fontId="16" fillId="0" borderId="0" xfId="1" applyNumberFormat="1" applyFont="1" applyBorder="1"/>
    <xf numFmtId="164" fontId="13" fillId="0" borderId="0" xfId="1" applyNumberFormat="1" applyFont="1" applyFill="1"/>
    <xf numFmtId="3" fontId="15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0" xfId="0" applyFont="1" applyFill="1" applyBorder="1" applyAlignment="1"/>
    <xf numFmtId="0" fontId="8" fillId="0" borderId="0" xfId="0" applyFont="1" applyBorder="1"/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164" fontId="0" fillId="0" borderId="0" xfId="1" applyNumberFormat="1" applyFont="1" applyFill="1" applyBorder="1"/>
    <xf numFmtId="1" fontId="19" fillId="0" borderId="0" xfId="2" applyNumberFormat="1" applyFont="1" applyBorder="1"/>
    <xf numFmtId="164" fontId="19" fillId="0" borderId="0" xfId="1" applyNumberFormat="1" applyFont="1" applyBorder="1"/>
    <xf numFmtId="164" fontId="20" fillId="0" borderId="0" xfId="1" applyNumberFormat="1" applyFont="1" applyFill="1"/>
    <xf numFmtId="41" fontId="20" fillId="0" borderId="0" xfId="2" applyNumberFormat="1" applyFont="1" applyFill="1"/>
    <xf numFmtId="37" fontId="14" fillId="0" borderId="0" xfId="1" applyNumberFormat="1" applyFont="1" applyFill="1" applyBorder="1"/>
    <xf numFmtId="37" fontId="15" fillId="0" borderId="0" xfId="1" applyNumberFormat="1" applyFont="1" applyBorder="1"/>
    <xf numFmtId="37" fontId="15" fillId="0" borderId="0" xfId="1" applyNumberFormat="1" applyFont="1" applyFill="1" applyBorder="1"/>
    <xf numFmtId="37" fontId="16" fillId="0" borderId="0" xfId="1" applyNumberFormat="1" applyFont="1" applyBorder="1"/>
    <xf numFmtId="37" fontId="15" fillId="0" borderId="0" xfId="1" applyNumberFormat="1" applyFont="1" applyFill="1" applyBorder="1" applyAlignment="1"/>
    <xf numFmtId="37" fontId="15" fillId="0" borderId="0" xfId="1" applyNumberFormat="1" applyFont="1" applyFill="1"/>
    <xf numFmtId="37" fontId="4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Border="1"/>
    <xf numFmtId="164" fontId="20" fillId="0" borderId="0" xfId="1" applyNumberFormat="1" applyFont="1" applyBorder="1"/>
    <xf numFmtId="3" fontId="13" fillId="0" borderId="0" xfId="1" applyNumberFormat="1" applyFont="1" applyFill="1" applyBorder="1"/>
    <xf numFmtId="167" fontId="13" fillId="0" borderId="0" xfId="1" applyNumberFormat="1" applyFont="1" applyFill="1" applyBorder="1"/>
    <xf numFmtId="3" fontId="21" fillId="0" borderId="0" xfId="0" applyNumberFormat="1" applyFont="1" applyFill="1" applyBorder="1"/>
    <xf numFmtId="16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showZeros="0"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25" defaultRowHeight="12.45"/>
  <cols>
    <col min="1" max="1" width="30.25" style="3" bestFit="1" customWidth="1"/>
    <col min="2" max="2" width="11.25" style="3" customWidth="1"/>
    <col min="3" max="3" width="11.25" style="22" customWidth="1"/>
    <col min="4" max="4" width="11.25" style="108" customWidth="1"/>
    <col min="5" max="5" width="11.25" style="102" customWidth="1"/>
    <col min="6" max="6" width="11.25" style="3" customWidth="1"/>
    <col min="7" max="16384" width="9.125" style="3"/>
  </cols>
  <sheetData>
    <row r="1" spans="1:6" ht="13.1">
      <c r="A1" s="2" t="s">
        <v>54</v>
      </c>
      <c r="B1" s="30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ht="13.1">
      <c r="A2" s="2"/>
      <c r="B2" s="37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ht="13.1">
      <c r="A3" s="2" t="s">
        <v>13</v>
      </c>
      <c r="B3" s="96"/>
      <c r="C3" s="97"/>
      <c r="D3" s="103"/>
      <c r="E3" s="99"/>
      <c r="F3" s="96"/>
    </row>
    <row r="4" spans="1:6">
      <c r="A4" s="56" t="s">
        <v>0</v>
      </c>
      <c r="B4" s="85"/>
      <c r="C4" s="47">
        <f>SUM('Baker-Berry:Sherman'!C4)</f>
        <v>32608</v>
      </c>
      <c r="D4" s="104">
        <f>SUM('Baker-Berry:Sherman'!D4)</f>
        <v>7675</v>
      </c>
      <c r="E4" s="100">
        <f>C4-D4</f>
        <v>24933</v>
      </c>
      <c r="F4" s="85"/>
    </row>
    <row r="5" spans="1:6">
      <c r="A5" s="56"/>
      <c r="B5" s="85"/>
      <c r="C5" s="47"/>
      <c r="D5" s="104"/>
      <c r="E5" s="100"/>
      <c r="F5" s="85"/>
    </row>
    <row r="6" spans="1:6">
      <c r="A6" s="56" t="s">
        <v>2</v>
      </c>
      <c r="B6" s="85"/>
      <c r="C6" s="47">
        <f>SUM('Baker-Berry:Sherman'!C6)</f>
        <v>2788</v>
      </c>
      <c r="D6" s="104">
        <f>SUM('Baker-Berry:Sherman'!D6)</f>
        <v>60275</v>
      </c>
      <c r="E6" s="100">
        <f>C6-D6</f>
        <v>-57487</v>
      </c>
      <c r="F6" s="85"/>
    </row>
    <row r="7" spans="1:6">
      <c r="A7" s="56"/>
      <c r="B7" s="85"/>
      <c r="C7" s="47"/>
      <c r="D7" s="104"/>
      <c r="E7" s="100"/>
      <c r="F7" s="85"/>
    </row>
    <row r="8" spans="1:6">
      <c r="A8" s="56" t="s">
        <v>12</v>
      </c>
      <c r="B8" s="85"/>
      <c r="C8" s="47">
        <f>SUM('Baker-Berry:Sherman'!C8)</f>
        <v>1963</v>
      </c>
      <c r="D8" s="104">
        <f>SUM('Baker-Berry:Sherman'!D8)</f>
        <v>134</v>
      </c>
      <c r="E8" s="100">
        <f>C8-D8</f>
        <v>1829</v>
      </c>
      <c r="F8" s="85"/>
    </row>
    <row r="9" spans="1:6">
      <c r="A9" s="1"/>
      <c r="B9" s="85"/>
      <c r="C9" s="47"/>
      <c r="D9" s="104"/>
      <c r="E9" s="100"/>
      <c r="F9" s="85"/>
    </row>
    <row r="10" spans="1:6" ht="13.1">
      <c r="A10" s="1" t="s">
        <v>47</v>
      </c>
      <c r="B10" s="85">
        <v>2677605</v>
      </c>
      <c r="C10" s="85">
        <f>SUM(C4:C9)</f>
        <v>37359</v>
      </c>
      <c r="D10" s="105">
        <f>SUM(D4:D9)</f>
        <v>68084</v>
      </c>
      <c r="E10" s="100">
        <f>C10-D10</f>
        <v>-30725</v>
      </c>
      <c r="F10" s="85">
        <f>B10+E10</f>
        <v>2646880</v>
      </c>
    </row>
    <row r="11" spans="1:6">
      <c r="A11" s="1"/>
      <c r="B11" s="85"/>
      <c r="C11" s="85"/>
      <c r="D11" s="105"/>
      <c r="E11" s="100"/>
      <c r="F11" s="85"/>
    </row>
    <row r="12" spans="1:6" ht="13.1">
      <c r="A12" s="2" t="s">
        <v>1</v>
      </c>
      <c r="B12" s="85"/>
      <c r="C12" s="85"/>
      <c r="D12" s="105"/>
      <c r="E12" s="100"/>
      <c r="F12" s="85"/>
    </row>
    <row r="13" spans="1:6">
      <c r="A13" s="56" t="s">
        <v>26</v>
      </c>
      <c r="B13" s="85">
        <v>85054</v>
      </c>
      <c r="C13" s="47">
        <f>SUM('Baker-Berry:Sherman'!C13)</f>
        <v>270</v>
      </c>
      <c r="D13" s="104">
        <f>SUM('Baker-Berry:Sherman'!D13)</f>
        <v>259</v>
      </c>
      <c r="E13" s="100">
        <f>C13-D13</f>
        <v>11</v>
      </c>
      <c r="F13" s="85">
        <f>B13+E13</f>
        <v>85065</v>
      </c>
    </row>
    <row r="14" spans="1:6">
      <c r="A14" s="56"/>
      <c r="B14" s="85"/>
      <c r="C14" s="47"/>
      <c r="D14" s="104"/>
      <c r="E14" s="100"/>
      <c r="F14" s="85"/>
    </row>
    <row r="15" spans="1:6">
      <c r="A15" s="56" t="s">
        <v>27</v>
      </c>
      <c r="B15" s="85">
        <v>2271224</v>
      </c>
      <c r="C15" s="47">
        <f>SUM('Baker-Berry:Sherman'!C15)</f>
        <v>2388</v>
      </c>
      <c r="D15" s="104">
        <f>SUM('Baker-Berry:Sherman'!D15)</f>
        <v>6948</v>
      </c>
      <c r="E15" s="100">
        <f>C15-D15</f>
        <v>-4560</v>
      </c>
      <c r="F15" s="85">
        <f>B15+E15</f>
        <v>2266664</v>
      </c>
    </row>
    <row r="16" spans="1:6">
      <c r="A16" s="56"/>
      <c r="B16" s="85"/>
      <c r="C16" s="47"/>
      <c r="D16" s="104"/>
      <c r="E16" s="100"/>
      <c r="F16" s="85"/>
    </row>
    <row r="17" spans="1:6">
      <c r="A17" s="57" t="s">
        <v>45</v>
      </c>
      <c r="B17" s="85">
        <v>59593</v>
      </c>
      <c r="C17" s="47">
        <f>SUM('Baker-Berry:Sherman'!C17)</f>
        <v>0</v>
      </c>
      <c r="D17" s="104"/>
      <c r="E17" s="100"/>
      <c r="F17" s="85">
        <f>B17+E17</f>
        <v>59593</v>
      </c>
    </row>
    <row r="18" spans="1:6">
      <c r="A18" s="57"/>
      <c r="B18" s="85"/>
      <c r="C18" s="58"/>
      <c r="D18" s="106"/>
      <c r="E18" s="100"/>
      <c r="F18" s="85"/>
    </row>
    <row r="19" spans="1:6">
      <c r="A19" s="57" t="s">
        <v>46</v>
      </c>
      <c r="B19" s="85">
        <v>171575</v>
      </c>
      <c r="C19" s="58"/>
      <c r="D19" s="106"/>
      <c r="E19" s="100"/>
      <c r="F19" s="85">
        <f>B19+E19</f>
        <v>171575</v>
      </c>
    </row>
    <row r="20" spans="1:6">
      <c r="A20" s="57"/>
      <c r="B20" s="85"/>
      <c r="C20" s="58"/>
      <c r="D20" s="106"/>
      <c r="E20" s="100"/>
      <c r="F20" s="85"/>
    </row>
    <row r="21" spans="1:6" ht="13.1">
      <c r="A21" s="1" t="s">
        <v>48</v>
      </c>
      <c r="B21" s="85">
        <v>2587446</v>
      </c>
      <c r="C21" s="58">
        <f>SUM(C13,C15,C17,C19)</f>
        <v>2658</v>
      </c>
      <c r="D21" s="106">
        <f>SUM(D13,D15,D17,D19)</f>
        <v>7207</v>
      </c>
      <c r="E21" s="100">
        <f>C21-D21</f>
        <v>-4549</v>
      </c>
      <c r="F21" s="85">
        <f>B21+E21</f>
        <v>2582897</v>
      </c>
    </row>
    <row r="22" spans="1:6">
      <c r="A22" s="1"/>
      <c r="B22" s="85"/>
      <c r="C22" s="58"/>
      <c r="D22" s="106"/>
      <c r="E22" s="100"/>
      <c r="F22" s="85"/>
    </row>
    <row r="23" spans="1:6" ht="13.1">
      <c r="A23" s="2" t="s">
        <v>21</v>
      </c>
      <c r="B23" s="85"/>
      <c r="C23" s="58"/>
      <c r="D23" s="106"/>
      <c r="E23" s="100"/>
      <c r="F23" s="85"/>
    </row>
    <row r="24" spans="1:6">
      <c r="A24" s="56" t="s">
        <v>18</v>
      </c>
      <c r="B24" s="85">
        <v>7113</v>
      </c>
      <c r="C24" s="47">
        <f>SUM('Baker-Berry:Sherman'!C24)</f>
        <v>2371</v>
      </c>
      <c r="D24" s="104">
        <f>SUM('Baker-Berry:Sherman'!D24)</f>
        <v>0</v>
      </c>
      <c r="E24" s="100">
        <f>C24-D24</f>
        <v>2371</v>
      </c>
      <c r="F24" s="85">
        <f>B24+E24</f>
        <v>9484</v>
      </c>
    </row>
    <row r="25" spans="1:6">
      <c r="A25" s="56"/>
      <c r="B25" s="85"/>
      <c r="C25" s="47"/>
      <c r="D25" s="104"/>
      <c r="E25" s="100"/>
      <c r="F25" s="85"/>
    </row>
    <row r="26" spans="1:6">
      <c r="A26" s="56" t="s">
        <v>17</v>
      </c>
      <c r="B26" s="85">
        <v>20396</v>
      </c>
      <c r="C26" s="47">
        <f>SUM('Baker-Berry:Sherman'!C26)</f>
        <v>278</v>
      </c>
      <c r="D26" s="104">
        <f>SUM('Baker-Berry:Sherman'!D26)</f>
        <v>272</v>
      </c>
      <c r="E26" s="100">
        <f>C26-D26</f>
        <v>6</v>
      </c>
      <c r="F26" s="85">
        <f>B26+E26</f>
        <v>20402</v>
      </c>
    </row>
    <row r="27" spans="1:6">
      <c r="A27" s="56"/>
      <c r="B27" s="85"/>
      <c r="C27" s="47"/>
      <c r="D27" s="104"/>
      <c r="E27" s="100"/>
      <c r="F27" s="85"/>
    </row>
    <row r="28" spans="1:6">
      <c r="A28" s="56" t="s">
        <v>16</v>
      </c>
      <c r="B28" s="85">
        <v>38759</v>
      </c>
      <c r="C28" s="47">
        <f>SUM('Baker-Berry:Sherman'!C28)</f>
        <v>369</v>
      </c>
      <c r="D28" s="104">
        <f>SUM('Baker-Berry:Sherman'!D28)</f>
        <v>119</v>
      </c>
      <c r="E28" s="100">
        <f>C28-D28</f>
        <v>250</v>
      </c>
      <c r="F28" s="85">
        <f>B28+E28</f>
        <v>39009</v>
      </c>
    </row>
    <row r="29" spans="1:6">
      <c r="A29" s="56"/>
      <c r="B29" s="85"/>
      <c r="C29" s="58"/>
      <c r="D29" s="106"/>
      <c r="E29" s="100"/>
      <c r="F29" s="85"/>
    </row>
    <row r="30" spans="1:6">
      <c r="A30" s="56" t="s">
        <v>14</v>
      </c>
      <c r="B30" s="85">
        <v>11732</v>
      </c>
      <c r="C30" s="47">
        <f>SUM('Baker-Berry:Sherman'!C30)</f>
        <v>169</v>
      </c>
      <c r="D30" s="104">
        <f>SUM('Baker-Berry:Sherman'!D30)</f>
        <v>56</v>
      </c>
      <c r="E30" s="100">
        <f>C30-D30</f>
        <v>113</v>
      </c>
      <c r="F30" s="85">
        <f>B30+E30</f>
        <v>11845</v>
      </c>
    </row>
    <row r="31" spans="1:6">
      <c r="A31" s="56"/>
      <c r="B31" s="85"/>
      <c r="C31" s="47"/>
      <c r="D31" s="104"/>
      <c r="E31" s="100"/>
      <c r="F31" s="85"/>
    </row>
    <row r="32" spans="1:6">
      <c r="A32" s="56" t="s">
        <v>15</v>
      </c>
      <c r="B32" s="85">
        <v>589</v>
      </c>
      <c r="C32" s="47">
        <f>SUM('Baker-Berry:Sherman'!C32)</f>
        <v>0</v>
      </c>
      <c r="D32" s="104">
        <f>SUM('Baker-Berry:Sherman'!D32)</f>
        <v>26</v>
      </c>
      <c r="E32" s="100">
        <f>C32-D32</f>
        <v>-26</v>
      </c>
      <c r="F32" s="85">
        <f>B32+E32</f>
        <v>563</v>
      </c>
    </row>
    <row r="33" spans="1:6">
      <c r="A33" s="56"/>
      <c r="B33" s="85"/>
      <c r="C33" s="47"/>
      <c r="D33" s="104"/>
      <c r="E33" s="100"/>
      <c r="F33" s="85"/>
    </row>
    <row r="34" spans="1:6">
      <c r="A34" s="56" t="s">
        <v>6</v>
      </c>
      <c r="B34" s="85">
        <v>44936</v>
      </c>
      <c r="C34" s="47">
        <f>SUM('Baker-Berry:Sherman'!C34)</f>
        <v>0</v>
      </c>
      <c r="D34" s="104">
        <f>SUM('Baker-Berry:Sherman'!D34)</f>
        <v>8</v>
      </c>
      <c r="E34" s="100">
        <f>C34-D34</f>
        <v>-8</v>
      </c>
      <c r="F34" s="85">
        <f>B34+E34</f>
        <v>44928</v>
      </c>
    </row>
    <row r="35" spans="1:6">
      <c r="A35" s="56"/>
      <c r="B35" s="85">
        <v>0</v>
      </c>
      <c r="C35" s="58"/>
      <c r="D35" s="106"/>
      <c r="E35" s="100"/>
      <c r="F35" s="85">
        <f>B35+E35</f>
        <v>0</v>
      </c>
    </row>
    <row r="36" spans="1:6">
      <c r="A36" s="56" t="s">
        <v>7</v>
      </c>
      <c r="B36" s="85">
        <v>192942</v>
      </c>
      <c r="C36" s="47">
        <f>SUM('Baker-Berry:Sherman'!C36)</f>
        <v>260</v>
      </c>
      <c r="D36" s="104">
        <f>SUM('Baker-Berry:Sherman'!D36)</f>
        <v>8</v>
      </c>
      <c r="E36" s="100">
        <f>C36-D36</f>
        <v>252</v>
      </c>
      <c r="F36" s="85">
        <f>B36+E36</f>
        <v>193194</v>
      </c>
    </row>
    <row r="37" spans="1:6">
      <c r="A37" s="56"/>
      <c r="B37" s="85"/>
      <c r="C37" s="47"/>
      <c r="D37" s="104"/>
      <c r="E37" s="100"/>
      <c r="F37" s="85"/>
    </row>
    <row r="38" spans="1:6">
      <c r="A38" s="56" t="s">
        <v>31</v>
      </c>
      <c r="B38" s="85">
        <v>26466.35</v>
      </c>
      <c r="C38" s="47">
        <f>SUM('Baker-Berry:Sherman'!C38)</f>
        <v>965.05</v>
      </c>
      <c r="D38" s="104">
        <f>SUM('Baker-Berry:Sherman'!D38)</f>
        <v>0</v>
      </c>
      <c r="E38" s="100">
        <f>C38-D38</f>
        <v>965.05</v>
      </c>
      <c r="F38" s="85">
        <f>B38+E38</f>
        <v>27431.399999999998</v>
      </c>
    </row>
    <row r="39" spans="1:6">
      <c r="A39" s="56"/>
      <c r="B39" s="85"/>
      <c r="C39" s="47"/>
      <c r="D39" s="104"/>
      <c r="E39" s="100"/>
      <c r="F39" s="85"/>
    </row>
    <row r="40" spans="1:6">
      <c r="A40" s="56" t="s">
        <v>20</v>
      </c>
      <c r="B40" s="85">
        <v>462294</v>
      </c>
      <c r="C40" s="47">
        <f>SUM('Baker-Berry:Sherman'!C40)</f>
        <v>0</v>
      </c>
      <c r="D40" s="104">
        <f>SUM('Baker-Berry:Sherman'!D40)</f>
        <v>0</v>
      </c>
      <c r="E40" s="100">
        <f>C40-D40</f>
        <v>0</v>
      </c>
      <c r="F40" s="85">
        <f>B40+E40</f>
        <v>462294</v>
      </c>
    </row>
    <row r="41" spans="1:6">
      <c r="A41" s="56"/>
      <c r="B41" s="85"/>
      <c r="C41" s="58"/>
      <c r="D41" s="106"/>
      <c r="E41" s="100"/>
      <c r="F41" s="85"/>
    </row>
    <row r="42" spans="1:6">
      <c r="A42" s="56" t="s">
        <v>4</v>
      </c>
      <c r="B42" s="85">
        <v>815</v>
      </c>
      <c r="C42" s="47">
        <f>SUM('Baker-Berry:Sherman'!C42)</f>
        <v>16</v>
      </c>
      <c r="D42" s="104">
        <f>SUM('Baker-Berry:Sherman'!D42)</f>
        <v>31</v>
      </c>
      <c r="E42" s="100">
        <f>C42-D42</f>
        <v>-15</v>
      </c>
      <c r="F42" s="85">
        <f>B42+E42</f>
        <v>800</v>
      </c>
    </row>
    <row r="43" spans="1:6" ht="13.1">
      <c r="A43" s="6"/>
      <c r="B43" s="85"/>
      <c r="C43" s="58"/>
      <c r="D43" s="106"/>
      <c r="E43" s="100"/>
      <c r="F43" s="85"/>
    </row>
    <row r="44" spans="1:6" ht="13.1">
      <c r="A44" s="6" t="s">
        <v>49</v>
      </c>
      <c r="B44" s="85">
        <v>806042.35</v>
      </c>
      <c r="C44" s="58">
        <f>SUM(C24:C42)</f>
        <v>4428.05</v>
      </c>
      <c r="D44" s="106">
        <f>SUM(D24:D42)</f>
        <v>520</v>
      </c>
      <c r="E44" s="100">
        <f>C44-D44</f>
        <v>3908.05</v>
      </c>
      <c r="F44" s="85">
        <f>B44+E44</f>
        <v>809950.4</v>
      </c>
    </row>
    <row r="45" spans="1:6">
      <c r="A45" s="7"/>
      <c r="B45" s="85"/>
      <c r="C45" s="34"/>
      <c r="D45" s="107"/>
      <c r="E45" s="100"/>
      <c r="F45" s="85"/>
    </row>
    <row r="46" spans="1:6">
      <c r="A46" s="7" t="s">
        <v>25</v>
      </c>
      <c r="B46" s="85">
        <v>2677605</v>
      </c>
      <c r="C46" s="34">
        <f>C10</f>
        <v>37359</v>
      </c>
      <c r="D46" s="107">
        <f>D10</f>
        <v>68084</v>
      </c>
      <c r="E46" s="100">
        <f>C46-D46</f>
        <v>-30725</v>
      </c>
      <c r="F46" s="85">
        <f>B46+E46</f>
        <v>2646880</v>
      </c>
    </row>
    <row r="47" spans="1:6">
      <c r="A47" s="7" t="s">
        <v>43</v>
      </c>
      <c r="B47" s="85">
        <v>3393488.35</v>
      </c>
      <c r="C47" s="34">
        <f>SUM(C21,C44)</f>
        <v>7086.05</v>
      </c>
      <c r="D47" s="107">
        <f>SUM(D21,D44)</f>
        <v>7727</v>
      </c>
      <c r="E47" s="100">
        <f>C47-D47</f>
        <v>-640.94999999999982</v>
      </c>
      <c r="F47" s="85">
        <f>B47+E47</f>
        <v>3392847.4</v>
      </c>
    </row>
    <row r="48" spans="1:6">
      <c r="A48" s="8" t="s">
        <v>3</v>
      </c>
      <c r="B48" s="85">
        <v>6071093.3499999996</v>
      </c>
      <c r="C48" s="34">
        <f>SUM(C46:C47)</f>
        <v>44445.05</v>
      </c>
      <c r="D48" s="107">
        <f>SUM(D46:D47)</f>
        <v>75811</v>
      </c>
      <c r="E48" s="100">
        <f>C48-D48</f>
        <v>-31365.949999999997</v>
      </c>
      <c r="F48" s="85">
        <f>B48+E48</f>
        <v>6039727.3999999994</v>
      </c>
    </row>
    <row r="49" spans="1:6">
      <c r="A49" s="8"/>
      <c r="B49" s="85"/>
      <c r="C49" s="34"/>
      <c r="D49" s="107"/>
      <c r="E49" s="100"/>
      <c r="F49" s="85"/>
    </row>
    <row r="50" spans="1:6" ht="11.3" customHeight="1">
      <c r="A50" s="45" t="s">
        <v>32</v>
      </c>
      <c r="B50" s="85"/>
      <c r="C50" s="85"/>
      <c r="D50" s="26"/>
      <c r="E50" s="112"/>
      <c r="F50" s="85"/>
    </row>
    <row r="51" spans="1:6">
      <c r="A51" s="75" t="s">
        <v>33</v>
      </c>
      <c r="B51" s="110">
        <v>13857</v>
      </c>
      <c r="C51" s="47">
        <f>SUM('Baker-Berry:Sherman'!C51)</f>
        <v>44</v>
      </c>
      <c r="D51" s="109">
        <f>SUM('Baker-Berry:Sherman'!D51)</f>
        <v>426</v>
      </c>
      <c r="E51" s="113">
        <f>SUM('Baker-Berry:Sherman'!E51)</f>
        <v>-382</v>
      </c>
      <c r="F51" s="110">
        <f>SUM('Baker-Berry:Sherman'!F51)</f>
        <v>13475</v>
      </c>
    </row>
    <row r="52" spans="1:6">
      <c r="A52" s="75" t="s">
        <v>34</v>
      </c>
      <c r="B52" s="110">
        <v>731</v>
      </c>
      <c r="C52" s="47">
        <f>SUM('Baker-Berry:Sherman'!C52)</f>
        <v>1</v>
      </c>
      <c r="D52" s="109">
        <f>SUM('Baker-Berry:Sherman'!D52)</f>
        <v>27</v>
      </c>
      <c r="E52" s="113">
        <f>SUM('Baker-Berry:Sherman'!E52)</f>
        <v>-26</v>
      </c>
      <c r="F52" s="110">
        <f>SUM('Baker-Berry:Sherman'!F52)</f>
        <v>705</v>
      </c>
    </row>
    <row r="53" spans="1:6">
      <c r="A53" s="95" t="s">
        <v>50</v>
      </c>
      <c r="B53" s="110">
        <v>40693</v>
      </c>
      <c r="C53" s="47" t="s">
        <v>55</v>
      </c>
      <c r="D53" s="109" t="s">
        <v>55</v>
      </c>
      <c r="E53" s="113">
        <f>SUM('Baker-Berry:Sherman'!E53)</f>
        <v>5268</v>
      </c>
      <c r="F53" s="110">
        <f>SUM('Baker-Berry:Sherman'!F53)</f>
        <v>45961</v>
      </c>
    </row>
    <row r="54" spans="1:6">
      <c r="A54" s="95" t="s">
        <v>51</v>
      </c>
      <c r="B54" s="110">
        <v>101</v>
      </c>
      <c r="C54" s="47">
        <f>SUM('Baker-Berry:Sherman'!C54)</f>
        <v>0</v>
      </c>
      <c r="D54" s="109">
        <f>SUM('Baker-Berry:Sherman'!D54)</f>
        <v>10</v>
      </c>
      <c r="E54" s="113">
        <f>SUM('Baker-Berry:Sherman'!E54)</f>
        <v>-9</v>
      </c>
      <c r="F54" s="110">
        <f>SUM('Baker-Berry:Sherman'!F54)</f>
        <v>93</v>
      </c>
    </row>
    <row r="55" spans="1:6">
      <c r="A55" s="46" t="s">
        <v>3</v>
      </c>
      <c r="B55" s="111">
        <v>55382</v>
      </c>
      <c r="C55" s="88">
        <f>SUM(C51:C54)</f>
        <v>45</v>
      </c>
      <c r="D55" s="27">
        <f>SUM(D51:D54)</f>
        <v>463</v>
      </c>
      <c r="E55" s="101">
        <f>SUM(E51:E54)</f>
        <v>4851</v>
      </c>
      <c r="F55" s="111">
        <f>B55+E55</f>
        <v>60233</v>
      </c>
    </row>
    <row r="56" spans="1:6">
      <c r="B56" s="85">
        <v>6126475.3499999996</v>
      </c>
      <c r="C56" s="88"/>
      <c r="E56" s="101"/>
      <c r="F56" s="85">
        <f>F48+F55</f>
        <v>6099960.3999999994</v>
      </c>
    </row>
    <row r="57" spans="1:6" ht="13.1">
      <c r="A57" s="48" t="s">
        <v>35</v>
      </c>
      <c r="B57" s="85"/>
      <c r="C57" s="88"/>
      <c r="E57" s="101"/>
      <c r="F57" s="85"/>
    </row>
    <row r="58" spans="1:6">
      <c r="A58" s="49" t="s">
        <v>36</v>
      </c>
      <c r="B58" s="85">
        <v>70648</v>
      </c>
      <c r="C58" s="88"/>
      <c r="E58" s="101">
        <f>F58-B58</f>
        <v>7356</v>
      </c>
      <c r="F58" s="85">
        <v>78004</v>
      </c>
    </row>
    <row r="59" spans="1:6">
      <c r="A59" s="49" t="s">
        <v>37</v>
      </c>
      <c r="B59" s="85">
        <v>1580</v>
      </c>
      <c r="C59" s="88"/>
      <c r="E59" s="101">
        <f>F59-B59</f>
        <v>385</v>
      </c>
      <c r="F59" s="85">
        <v>1965</v>
      </c>
    </row>
    <row r="60" spans="1:6">
      <c r="A60" s="49" t="s">
        <v>38</v>
      </c>
      <c r="B60" s="85">
        <v>445155</v>
      </c>
      <c r="C60" s="88"/>
      <c r="E60" s="101">
        <f>F60-B60</f>
        <v>193846</v>
      </c>
      <c r="F60" s="117">
        <v>639001</v>
      </c>
    </row>
    <row r="61" spans="1:6">
      <c r="A61" s="49" t="s">
        <v>3</v>
      </c>
      <c r="B61" s="85">
        <v>517383</v>
      </c>
      <c r="C61" s="88"/>
      <c r="E61" s="101">
        <f>F61-B61</f>
        <v>201587</v>
      </c>
      <c r="F61" s="85">
        <f>SUM(F58:F60)</f>
        <v>718970</v>
      </c>
    </row>
    <row r="62" spans="1:6">
      <c r="A62" s="49"/>
      <c r="B62" s="85"/>
      <c r="C62" s="88"/>
      <c r="E62" s="101"/>
      <c r="F62" s="85"/>
    </row>
    <row r="63" spans="1:6">
      <c r="A63" s="23" t="s">
        <v>56</v>
      </c>
      <c r="B63" s="85"/>
      <c r="C63" s="88"/>
      <c r="E63" s="101"/>
      <c r="F63" s="85"/>
    </row>
    <row r="64" spans="1:6" s="7" customFormat="1">
      <c r="A64" s="1" t="s">
        <v>41</v>
      </c>
      <c r="B64" s="85">
        <v>2677605</v>
      </c>
      <c r="C64" s="85">
        <f>C10</f>
        <v>37359</v>
      </c>
      <c r="D64" s="105">
        <f>D10</f>
        <v>68084</v>
      </c>
      <c r="E64" s="100">
        <f>E10</f>
        <v>-30725</v>
      </c>
      <c r="F64" s="85">
        <f>F10</f>
        <v>2646880</v>
      </c>
    </row>
    <row r="65" spans="1:6" s="7" customFormat="1">
      <c r="A65" s="50" t="s">
        <v>42</v>
      </c>
      <c r="B65" s="85">
        <v>445155</v>
      </c>
      <c r="C65" s="88"/>
      <c r="D65" s="108"/>
      <c r="E65" s="101">
        <f>E60</f>
        <v>193846</v>
      </c>
      <c r="F65" s="117">
        <v>639001</v>
      </c>
    </row>
    <row r="66" spans="1:6" s="7" customFormat="1">
      <c r="A66" s="49" t="s">
        <v>3</v>
      </c>
      <c r="B66" s="85">
        <v>3122760</v>
      </c>
      <c r="C66" s="88">
        <f>SUM(C64:C65)</f>
        <v>37359</v>
      </c>
      <c r="D66" s="108">
        <f>SUM(D64:D65)</f>
        <v>68084</v>
      </c>
      <c r="E66" s="101">
        <f>SUM(E64:E65)</f>
        <v>163121</v>
      </c>
      <c r="F66" s="85">
        <f>SUM(F63:F65)</f>
        <v>3285881</v>
      </c>
    </row>
    <row r="67" spans="1:6" s="23" customFormat="1">
      <c r="A67" s="3"/>
      <c r="B67" s="3"/>
      <c r="C67" s="22"/>
      <c r="D67" s="108"/>
      <c r="E67" s="102"/>
      <c r="F67" s="3"/>
    </row>
    <row r="68" spans="1:6" s="23" customFormat="1">
      <c r="A68" s="3"/>
      <c r="B68" s="3"/>
      <c r="C68" s="22"/>
      <c r="D68" s="108"/>
      <c r="E68" s="102"/>
      <c r="F68" s="3"/>
    </row>
    <row r="69" spans="1:6" s="23" customFormat="1">
      <c r="A69" s="3"/>
      <c r="B69" s="3"/>
      <c r="C69" s="22"/>
      <c r="D69" s="108"/>
      <c r="E69" s="102"/>
      <c r="F69" s="3"/>
    </row>
    <row r="70" spans="1:6" s="23" customFormat="1">
      <c r="A70" s="3"/>
      <c r="B70" s="3"/>
      <c r="C70" s="22"/>
      <c r="D70" s="108"/>
      <c r="E70" s="102"/>
      <c r="F70" s="3"/>
    </row>
    <row r="71" spans="1:6" ht="13.1">
      <c r="A71" s="48"/>
      <c r="B71" s="85"/>
      <c r="C71" s="88"/>
      <c r="E71" s="101"/>
      <c r="F71" s="85"/>
    </row>
    <row r="72" spans="1:6">
      <c r="A72" s="49"/>
      <c r="B72" s="85"/>
      <c r="C72" s="88"/>
      <c r="E72" s="101"/>
      <c r="F72" s="85"/>
    </row>
    <row r="73" spans="1:6">
      <c r="A73" s="49"/>
      <c r="B73" s="85"/>
      <c r="C73" s="88"/>
      <c r="E73" s="101"/>
      <c r="F73" s="85"/>
    </row>
    <row r="74" spans="1:6">
      <c r="A74" s="49"/>
      <c r="B74" s="85"/>
      <c r="C74" s="88"/>
      <c r="E74" s="101"/>
      <c r="F74" s="85"/>
    </row>
    <row r="75" spans="1:6">
      <c r="A75" s="49"/>
      <c r="B75" s="85"/>
      <c r="C75" s="88"/>
      <c r="E75" s="101"/>
      <c r="F75" s="85"/>
    </row>
    <row r="76" spans="1:6">
      <c r="A76" s="23"/>
      <c r="B76" s="85"/>
      <c r="C76" s="88"/>
      <c r="E76" s="101"/>
      <c r="F76" s="85"/>
    </row>
    <row r="77" spans="1:6" s="7" customFormat="1">
      <c r="A77" s="1"/>
      <c r="B77" s="85"/>
      <c r="C77" s="88"/>
      <c r="D77" s="108"/>
      <c r="E77" s="101"/>
      <c r="F77" s="85"/>
    </row>
    <row r="78" spans="1:6" s="7" customFormat="1">
      <c r="A78" s="50"/>
      <c r="B78" s="85"/>
      <c r="C78" s="88"/>
      <c r="D78" s="108"/>
      <c r="E78" s="101"/>
      <c r="F78" s="85"/>
    </row>
    <row r="79" spans="1:6" s="7" customFormat="1" ht="13.1">
      <c r="A79" s="48"/>
      <c r="B79" s="85"/>
      <c r="C79" s="88"/>
      <c r="D79" s="108"/>
      <c r="E79" s="101"/>
      <c r="F79" s="85"/>
    </row>
    <row r="80" spans="1:6" s="7" customFormat="1">
      <c r="A80" s="3"/>
      <c r="B80" s="3"/>
      <c r="C80" s="22"/>
      <c r="D80" s="108"/>
      <c r="E80" s="102"/>
      <c r="F80" s="3"/>
    </row>
    <row r="81" spans="1:6" s="23" customFormat="1">
      <c r="A81" s="3"/>
      <c r="B81" s="3"/>
      <c r="C81" s="22"/>
      <c r="D81" s="108"/>
      <c r="E81" s="102"/>
      <c r="F81" s="3"/>
    </row>
    <row r="82" spans="1:6" s="50" customFormat="1">
      <c r="A82" s="3"/>
      <c r="B82" s="3"/>
      <c r="C82" s="22"/>
      <c r="D82" s="108"/>
      <c r="E82" s="102"/>
      <c r="F82" s="3"/>
    </row>
    <row r="83" spans="1:6" s="23" customFormat="1">
      <c r="A83" s="3"/>
      <c r="B83" s="3"/>
      <c r="C83" s="22"/>
      <c r="D83" s="108"/>
      <c r="E83" s="102"/>
      <c r="F83" s="3"/>
    </row>
    <row r="84" spans="1:6" s="23" customFormat="1">
      <c r="A84" s="3"/>
      <c r="B84" s="3"/>
      <c r="C84" s="22"/>
      <c r="D84" s="108"/>
      <c r="E84" s="102"/>
      <c r="F84" s="3"/>
    </row>
    <row r="85" spans="1:6" s="23" customFormat="1">
      <c r="A85" s="3"/>
      <c r="B85" s="3"/>
      <c r="C85" s="22"/>
      <c r="D85" s="108"/>
      <c r="E85" s="102"/>
      <c r="F85" s="3"/>
    </row>
    <row r="86" spans="1:6" s="23" customFormat="1">
      <c r="A86" s="3"/>
      <c r="B86" s="3"/>
      <c r="C86" s="22"/>
      <c r="D86" s="108"/>
      <c r="E86" s="102"/>
      <c r="F86" s="3"/>
    </row>
    <row r="87" spans="1:6" s="23" customFormat="1">
      <c r="A87" s="3"/>
      <c r="B87" s="3"/>
      <c r="C87" s="22"/>
      <c r="D87" s="108"/>
      <c r="E87" s="102"/>
      <c r="F87" s="3"/>
    </row>
  </sheetData>
  <printOptions horizontalCentered="1" gridLines="1"/>
  <pageMargins left="0.26" right="0.2" top="0.64" bottom="0.76" header="0.39" footer="0.31"/>
  <pageSetup orientation="portrait" r:id="rId1"/>
  <headerFooter alignWithMargins="0">
    <oddHeader>&amp;F</oddHeader>
    <oddFooter>&amp;L&amp;T&amp;CPrepared by Barbara_W_Sterling &amp;D&amp;RPage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3"/>
  <sheetViews>
    <sheetView showZeros="0" zoomScaleNormal="100" workbookViewId="0">
      <pane xSplit="1" ySplit="2" topLeftCell="B38" activePane="bottomRight" state="frozen"/>
      <selection pane="topRight" activeCell="C1" sqref="C1"/>
      <selection pane="bottomLeft" activeCell="A3" sqref="A3"/>
      <selection pane="bottomRight" activeCell="C59" sqref="C59"/>
    </sheetView>
  </sheetViews>
  <sheetFormatPr defaultColWidth="11.375" defaultRowHeight="12.45"/>
  <cols>
    <col min="1" max="1" width="30.25" style="3" bestFit="1" customWidth="1"/>
    <col min="2" max="2" width="11.25" style="3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1.375" style="18"/>
  </cols>
  <sheetData>
    <row r="1" spans="1:6" s="39" customFormat="1" ht="13.1">
      <c r="A1" s="2" t="s">
        <v>24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40" customFormat="1" ht="13.75" thickBot="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3333</v>
      </c>
      <c r="D4" s="86">
        <v>221</v>
      </c>
      <c r="E4" s="87">
        <f>C4-D4</f>
        <v>3112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179</v>
      </c>
      <c r="D6" s="86">
        <v>36</v>
      </c>
      <c r="E6" s="87">
        <f>C6-D6</f>
        <v>143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143270</v>
      </c>
      <c r="C10" s="85">
        <f>SUM(C4:C9)</f>
        <v>3512</v>
      </c>
      <c r="D10" s="86">
        <f>SUM(D4:D9)</f>
        <v>257</v>
      </c>
      <c r="E10" s="87">
        <f>C10-D10</f>
        <v>3255</v>
      </c>
      <c r="F10" s="26">
        <f t="shared" si="0"/>
        <v>146525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604</v>
      </c>
      <c r="C13" s="85">
        <v>0</v>
      </c>
      <c r="D13" s="86">
        <v>0</v>
      </c>
      <c r="E13" s="87">
        <f>C13-D13</f>
        <v>0</v>
      </c>
      <c r="F13" s="26">
        <f t="shared" si="0"/>
        <v>604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89479</v>
      </c>
      <c r="C15" s="85">
        <v>0</v>
      </c>
      <c r="D15" s="86">
        <v>0</v>
      </c>
      <c r="E15" s="87">
        <f>C15-D15</f>
        <v>0</v>
      </c>
      <c r="F15" s="26">
        <f t="shared" si="0"/>
        <v>89479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329</v>
      </c>
      <c r="C17" s="58"/>
      <c r="D17" s="86"/>
      <c r="E17" s="87"/>
      <c r="F17" s="26">
        <f t="shared" si="0"/>
        <v>329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1528</v>
      </c>
      <c r="C19" s="58"/>
      <c r="D19" s="86"/>
      <c r="E19" s="87"/>
      <c r="F19" s="26">
        <f t="shared" si="0"/>
        <v>1528</v>
      </c>
    </row>
    <row r="20" spans="1:6">
      <c r="A20" s="57"/>
      <c r="B20" s="11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91940</v>
      </c>
      <c r="C21" s="58">
        <f>SUM(C13,C15,C17,C19)</f>
        <v>0</v>
      </c>
      <c r="D21" s="86">
        <f>SUM(D13,D15,D17,D19)</f>
        <v>0</v>
      </c>
      <c r="E21" s="87">
        <f>C21-D21</f>
        <v>0</v>
      </c>
      <c r="F21" s="26">
        <f t="shared" si="0"/>
        <v>91940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" customFormat="1">
      <c r="A24" s="56" t="s">
        <v>18</v>
      </c>
      <c r="B24" s="5">
        <v>0</v>
      </c>
      <c r="C24" s="58">
        <v>0</v>
      </c>
      <c r="D24" s="86">
        <v>0</v>
      </c>
      <c r="E24" s="87">
        <f>C24-D24</f>
        <v>0</v>
      </c>
      <c r="F24" s="26">
        <f t="shared" si="0"/>
        <v>0</v>
      </c>
    </row>
    <row r="25" spans="1:6" s="3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" customFormat="1">
      <c r="A26" s="56" t="s">
        <v>17</v>
      </c>
      <c r="B26" s="5">
        <v>17</v>
      </c>
      <c r="C26" s="58">
        <v>0</v>
      </c>
      <c r="D26" s="86">
        <v>0</v>
      </c>
      <c r="E26" s="87">
        <f>C26-D26</f>
        <v>0</v>
      </c>
      <c r="F26" s="26">
        <f t="shared" si="0"/>
        <v>17</v>
      </c>
    </row>
    <row r="27" spans="1:6" s="3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5">
        <v>20</v>
      </c>
      <c r="C28" s="58">
        <v>0</v>
      </c>
      <c r="D28" s="86">
        <v>1</v>
      </c>
      <c r="E28" s="87">
        <f>C28-D28</f>
        <v>-1</v>
      </c>
      <c r="F28" s="26">
        <f t="shared" si="0"/>
        <v>19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5">
        <v>133</v>
      </c>
      <c r="C30" s="58">
        <v>0</v>
      </c>
      <c r="D30" s="86">
        <v>0</v>
      </c>
      <c r="E30" s="87">
        <f>C30-D30</f>
        <v>0</v>
      </c>
      <c r="F30" s="26">
        <f t="shared" si="0"/>
        <v>133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7</v>
      </c>
      <c r="C32" s="58">
        <v>0</v>
      </c>
      <c r="D32" s="86">
        <v>0</v>
      </c>
      <c r="E32" s="87">
        <f>C32-D32</f>
        <v>0</v>
      </c>
      <c r="F32" s="26">
        <f t="shared" si="0"/>
        <v>7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0</v>
      </c>
      <c r="C34" s="58">
        <v>0</v>
      </c>
      <c r="D34" s="86">
        <v>0</v>
      </c>
      <c r="E34" s="87">
        <f>C34-D34</f>
        <v>0</v>
      </c>
      <c r="F34" s="26">
        <f t="shared" si="0"/>
        <v>0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20">
        <v>5</v>
      </c>
      <c r="C36" s="58">
        <v>0</v>
      </c>
      <c r="D36" s="86">
        <v>0</v>
      </c>
      <c r="E36" s="87">
        <f>C36-D36</f>
        <v>0</v>
      </c>
      <c r="F36" s="26">
        <f t="shared" si="0"/>
        <v>5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1</v>
      </c>
      <c r="C42" s="58">
        <v>0</v>
      </c>
      <c r="D42" s="86">
        <v>0</v>
      </c>
      <c r="E42" s="87">
        <f>C42-D42</f>
        <v>0</v>
      </c>
      <c r="F42" s="26">
        <f t="shared" si="0"/>
        <v>1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12">
        <v>183</v>
      </c>
      <c r="C44" s="58">
        <f>SUM(C24:C42)</f>
        <v>0</v>
      </c>
      <c r="D44" s="90">
        <f>SUM(D24:D42)</f>
        <v>1</v>
      </c>
      <c r="E44" s="87">
        <f>C44-D44</f>
        <v>-1</v>
      </c>
      <c r="F44" s="26">
        <f t="shared" si="0"/>
        <v>182</v>
      </c>
    </row>
    <row r="45" spans="1:6">
      <c r="A45" s="7"/>
      <c r="B45" s="15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15">
        <v>143270</v>
      </c>
      <c r="C46" s="34">
        <f>C10</f>
        <v>3512</v>
      </c>
      <c r="D46" s="86">
        <f>D10</f>
        <v>257</v>
      </c>
      <c r="E46" s="87">
        <f>C46-D46</f>
        <v>3255</v>
      </c>
      <c r="F46" s="26">
        <f t="shared" si="0"/>
        <v>146525</v>
      </c>
    </row>
    <row r="47" spans="1:6">
      <c r="A47" s="69" t="s">
        <v>43</v>
      </c>
      <c r="B47" s="13">
        <v>92123</v>
      </c>
      <c r="C47" s="34">
        <f>SUM(C21,C44)</f>
        <v>0</v>
      </c>
      <c r="D47" s="86">
        <f>SUM(D21,D44)</f>
        <v>1</v>
      </c>
      <c r="E47" s="87">
        <f>C47-D47</f>
        <v>-1</v>
      </c>
      <c r="F47" s="26">
        <f t="shared" si="0"/>
        <v>92122</v>
      </c>
    </row>
    <row r="48" spans="1:6">
      <c r="A48" s="72" t="s">
        <v>3</v>
      </c>
      <c r="B48" s="15">
        <v>235393</v>
      </c>
      <c r="C48" s="34">
        <f>C46+C47</f>
        <v>3512</v>
      </c>
      <c r="D48" s="86">
        <f>D46+D47</f>
        <v>258</v>
      </c>
      <c r="E48" s="87">
        <f>C48-D48</f>
        <v>3254</v>
      </c>
      <c r="F48" s="26">
        <f t="shared" si="0"/>
        <v>238647</v>
      </c>
    </row>
    <row r="49" spans="1:6" ht="13.1">
      <c r="A49" s="6"/>
      <c r="B49" s="21">
        <v>0</v>
      </c>
      <c r="C49" s="34"/>
      <c r="D49" s="86"/>
      <c r="E49" s="87"/>
      <c r="F49" s="26">
        <f t="shared" si="0"/>
        <v>0</v>
      </c>
    </row>
    <row r="50" spans="1:6" ht="13.1">
      <c r="A50" s="45" t="s">
        <v>32</v>
      </c>
      <c r="B50" s="24">
        <v>0</v>
      </c>
      <c r="C50" s="85"/>
      <c r="D50" s="86"/>
      <c r="E50" s="87"/>
      <c r="F50" s="26">
        <f t="shared" si="0"/>
        <v>0</v>
      </c>
    </row>
    <row r="51" spans="1:6">
      <c r="A51" s="75" t="s">
        <v>33</v>
      </c>
      <c r="B51" s="46">
        <v>494</v>
      </c>
      <c r="C51" s="85">
        <v>0</v>
      </c>
      <c r="D51" s="86">
        <v>20</v>
      </c>
      <c r="E51" s="87">
        <f>C51-D51</f>
        <v>-20</v>
      </c>
      <c r="F51" s="26">
        <f t="shared" si="0"/>
        <v>474</v>
      </c>
    </row>
    <row r="52" spans="1:6">
      <c r="A52" s="75" t="s">
        <v>34</v>
      </c>
      <c r="B52" s="46">
        <v>3</v>
      </c>
      <c r="D52" s="86"/>
      <c r="E52" s="87">
        <f>C52-D52</f>
        <v>0</v>
      </c>
      <c r="F52" s="26">
        <f t="shared" si="0"/>
        <v>3</v>
      </c>
    </row>
    <row r="53" spans="1:6">
      <c r="A53" s="95" t="s">
        <v>50</v>
      </c>
      <c r="B53" s="46">
        <v>427</v>
      </c>
      <c r="C53" s="88" t="s">
        <v>55</v>
      </c>
      <c r="D53" s="86" t="s">
        <v>55</v>
      </c>
      <c r="E53" s="87">
        <v>61</v>
      </c>
      <c r="F53" s="26">
        <f t="shared" si="0"/>
        <v>488</v>
      </c>
    </row>
    <row r="54" spans="1:6">
      <c r="A54" s="95" t="s">
        <v>51</v>
      </c>
      <c r="B54" s="46">
        <v>1</v>
      </c>
      <c r="D54" s="86"/>
      <c r="E54" s="87">
        <f>C54-D54</f>
        <v>0</v>
      </c>
      <c r="F54" s="26">
        <f t="shared" si="0"/>
        <v>1</v>
      </c>
    </row>
    <row r="55" spans="1:6">
      <c r="A55" s="46" t="s">
        <v>3</v>
      </c>
      <c r="B55" s="47">
        <f>SUM(B51:B54)</f>
        <v>925</v>
      </c>
      <c r="C55" s="88">
        <f>SUM(C51:C54)</f>
        <v>0</v>
      </c>
      <c r="D55" s="86">
        <f>SUM(D51:D54)</f>
        <v>20</v>
      </c>
      <c r="E55" s="87">
        <f>SUM(E51:E54)</f>
        <v>41</v>
      </c>
      <c r="F55" s="26">
        <f>B55+E55</f>
        <v>966</v>
      </c>
    </row>
    <row r="56" spans="1:6">
      <c r="F56" s="26"/>
    </row>
    <row r="57" spans="1:6">
      <c r="F57" s="26"/>
    </row>
    <row r="58" spans="1:6">
      <c r="F58" s="26"/>
    </row>
    <row r="59" spans="1:6">
      <c r="F59" s="26"/>
    </row>
    <row r="60" spans="1:6">
      <c r="F60" s="26"/>
    </row>
    <row r="61" spans="1:6" s="7" customFormat="1">
      <c r="A61" s="3"/>
      <c r="B61" s="3"/>
      <c r="C61" s="88"/>
      <c r="D61" s="89"/>
      <c r="E61" s="91"/>
      <c r="F61" s="26"/>
    </row>
    <row r="62" spans="1:6" s="7" customFormat="1">
      <c r="A62" s="3"/>
      <c r="B62" s="3"/>
      <c r="C62" s="88"/>
      <c r="D62" s="89"/>
      <c r="E62" s="91"/>
      <c r="F62" s="26"/>
    </row>
    <row r="63" spans="1:6" s="7" customFormat="1">
      <c r="A63" s="3"/>
      <c r="B63" s="3"/>
      <c r="C63" s="88"/>
      <c r="D63" s="89"/>
      <c r="E63" s="91"/>
      <c r="F63" s="26"/>
    </row>
    <row r="64" spans="1:6" s="7" customFormat="1">
      <c r="A64" s="3"/>
      <c r="B64" s="3"/>
      <c r="C64" s="88"/>
      <c r="D64" s="89"/>
      <c r="E64" s="91"/>
      <c r="F64" s="26"/>
    </row>
    <row r="65" spans="1:6" s="7" customFormat="1">
      <c r="A65" s="3"/>
      <c r="B65" s="3"/>
      <c r="C65" s="88"/>
      <c r="D65" s="89"/>
      <c r="E65" s="91"/>
      <c r="F65" s="26"/>
    </row>
    <row r="66" spans="1:6" s="7" customFormat="1">
      <c r="A66" s="3"/>
      <c r="B66" s="3"/>
      <c r="C66" s="88"/>
      <c r="D66" s="89"/>
      <c r="E66" s="91"/>
      <c r="F66" s="3"/>
    </row>
    <row r="67" spans="1:6" s="7" customFormat="1">
      <c r="A67" s="3"/>
      <c r="B67" s="3"/>
      <c r="C67" s="88"/>
      <c r="D67" s="89"/>
      <c r="E67" s="91"/>
      <c r="F67" s="3"/>
    </row>
    <row r="68" spans="1:6" s="7" customFormat="1">
      <c r="A68" s="3"/>
      <c r="B68" s="3"/>
      <c r="C68" s="88"/>
      <c r="D68" s="89"/>
      <c r="E68" s="91"/>
      <c r="F68" s="3"/>
    </row>
    <row r="69" spans="1:6" s="7" customFormat="1">
      <c r="A69" s="3"/>
      <c r="B69" s="3"/>
      <c r="C69" s="88"/>
      <c r="D69" s="89"/>
      <c r="E69" s="91"/>
      <c r="F69" s="3"/>
    </row>
    <row r="70" spans="1:6" s="7" customFormat="1">
      <c r="A70" s="3"/>
      <c r="B70" s="3"/>
      <c r="C70" s="88"/>
      <c r="D70" s="89"/>
      <c r="E70" s="91"/>
      <c r="F70" s="3"/>
    </row>
    <row r="71" spans="1:6" s="7" customFormat="1">
      <c r="A71" s="3"/>
      <c r="B71" s="3"/>
      <c r="C71" s="88"/>
      <c r="D71" s="89"/>
      <c r="E71" s="91"/>
      <c r="F71" s="3"/>
    </row>
    <row r="72" spans="1:6" s="3" customFormat="1">
      <c r="C72" s="88"/>
      <c r="D72" s="89"/>
      <c r="E72" s="91"/>
    </row>
    <row r="73" spans="1:6" s="7" customFormat="1">
      <c r="A73" s="3"/>
      <c r="B73" s="3"/>
      <c r="C73" s="88"/>
      <c r="D73" s="89"/>
      <c r="E73" s="91"/>
      <c r="F73" s="3"/>
    </row>
  </sheetData>
  <phoneticPr fontId="2" type="noConversion"/>
  <printOptions gridLines="1"/>
  <pageMargins left="0.9" right="0.17" top="0.81" bottom="0.53" header="0.5" footer="0.5"/>
  <pageSetup orientation="portrait" r:id="rId1"/>
  <headerFooter alignWithMargins="0">
    <oddHeader>&amp;F</oddHeader>
    <oddFooter>Prepared by Barbara_W_Sterling &amp;D&amp;RPage &amp;P</oddFooter>
  </headerFooter>
  <rowBreaks count="1" manualBreakCount="1">
    <brk id="54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Zeros="0" zoomScaleNormal="100" workbookViewId="0">
      <pane xSplit="1" ySplit="2" topLeftCell="D43" activePane="bottomRight" state="frozen"/>
      <selection pane="topRight" activeCell="C1" sqref="C1"/>
      <selection pane="bottomLeft" activeCell="A3" sqref="A3"/>
      <selection pane="bottomRight" activeCell="F74" sqref="F74"/>
    </sheetView>
  </sheetViews>
  <sheetFormatPr defaultColWidth="10.875" defaultRowHeight="12.45"/>
  <cols>
    <col min="1" max="1" width="30.25" style="3" bestFit="1" customWidth="1"/>
    <col min="2" max="2" width="10" style="3" bestFit="1" customWidth="1"/>
    <col min="3" max="3" width="8" style="22" bestFit="1" customWidth="1"/>
    <col min="4" max="4" width="10" style="55" bestFit="1" customWidth="1"/>
    <col min="5" max="5" width="8.25" style="53" bestFit="1" customWidth="1"/>
    <col min="6" max="6" width="8.875" style="3" bestFit="1" customWidth="1"/>
    <col min="7" max="16384" width="10.875" style="41"/>
  </cols>
  <sheetData>
    <row r="1" spans="1:6" ht="13.1">
      <c r="A1" s="10" t="s">
        <v>39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17" customFormat="1" ht="13.1">
      <c r="A2" s="9" t="s">
        <v>40</v>
      </c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16" customFormat="1" ht="13.1">
      <c r="A3" s="2" t="s">
        <v>13</v>
      </c>
      <c r="B3" s="4"/>
      <c r="C3" s="19"/>
      <c r="D3" s="54"/>
      <c r="E3" s="51"/>
      <c r="F3" s="29"/>
    </row>
    <row r="4" spans="1:6">
      <c r="A4" s="56" t="s">
        <v>0</v>
      </c>
      <c r="B4" s="5"/>
      <c r="C4" s="12">
        <f>SUM(Dana!C4,'Matthews-Fuller'!C4)</f>
        <v>744</v>
      </c>
      <c r="D4" s="92">
        <f>SUM(Dana!D4,'Matthews-Fuller'!D4)</f>
        <v>2235</v>
      </c>
      <c r="E4" s="114">
        <f>SUM(Dana!E4,'Matthews-Fuller'!E4)</f>
        <v>-1491</v>
      </c>
      <c r="F4" s="26"/>
    </row>
    <row r="5" spans="1:6">
      <c r="A5" s="56"/>
      <c r="B5" s="5"/>
      <c r="C5" s="12">
        <f>SUM(Dana!C5,'Matthews-Fuller'!C5)</f>
        <v>0</v>
      </c>
      <c r="D5" s="92">
        <f>SUM(Dana!D5,'Matthews-Fuller'!D5)</f>
        <v>0</v>
      </c>
      <c r="E5" s="52"/>
      <c r="F5" s="26"/>
    </row>
    <row r="6" spans="1:6">
      <c r="A6" s="56" t="s">
        <v>2</v>
      </c>
      <c r="B6" s="5"/>
      <c r="C6" s="12">
        <f>SUM(Dana!C6,'Matthews-Fuller'!C6)</f>
        <v>54</v>
      </c>
      <c r="D6" s="92">
        <f>SUM(Dana!D6,'Matthews-Fuller'!D6)</f>
        <v>51789</v>
      </c>
      <c r="E6" s="114">
        <f>SUM(Dana!E6,'Matthews-Fuller'!E6)</f>
        <v>-51735</v>
      </c>
      <c r="F6" s="26"/>
    </row>
    <row r="7" spans="1:6">
      <c r="A7" s="56"/>
      <c r="B7" s="5"/>
      <c r="C7" s="12">
        <f>SUM(Dana!C7,'Matthews-Fuller'!C7)</f>
        <v>0</v>
      </c>
      <c r="D7" s="92">
        <f>SUM(Dana!D7,'Matthews-Fuller'!D7)</f>
        <v>0</v>
      </c>
      <c r="E7" s="114"/>
      <c r="F7" s="26"/>
    </row>
    <row r="8" spans="1:6">
      <c r="A8" s="56" t="s">
        <v>12</v>
      </c>
      <c r="B8" s="5"/>
      <c r="C8" s="12">
        <f>SUM(Dana!C8,'Matthews-Fuller'!C8)</f>
        <v>0</v>
      </c>
      <c r="D8" s="92">
        <f>SUM(Dana!D8,'Matthews-Fuller'!D8)</f>
        <v>0</v>
      </c>
      <c r="E8" s="114">
        <f>SUM(Dana!E8,'Matthews-Fuller'!E8)</f>
        <v>0</v>
      </c>
      <c r="F8" s="26"/>
    </row>
    <row r="9" spans="1:6">
      <c r="A9" s="1"/>
      <c r="B9" s="5"/>
      <c r="C9" s="12">
        <f>SUM(Dana!C9,'Matthews-Fuller'!C9)</f>
        <v>0</v>
      </c>
      <c r="D9" s="92">
        <f>SUM(Dana!D9,'Matthews-Fuller'!D9)</f>
        <v>0</v>
      </c>
      <c r="E9" s="52"/>
      <c r="F9" s="26">
        <f t="shared" ref="F9:F48" si="0">B9+E9</f>
        <v>0</v>
      </c>
    </row>
    <row r="10" spans="1:6" ht="13.1">
      <c r="A10" s="1" t="s">
        <v>47</v>
      </c>
      <c r="B10" s="12">
        <f>SUM(Dana!B10,'Matthews-Fuller'!B10)</f>
        <v>244672</v>
      </c>
      <c r="C10" s="12">
        <f>SUM(Dana!C10,'Matthews-Fuller'!C10)</f>
        <v>798</v>
      </c>
      <c r="D10" s="92">
        <f>SUM(Dana!D10,'Matthews-Fuller'!D10)</f>
        <v>54024</v>
      </c>
      <c r="E10" s="114">
        <f>SUM(Dana!E10,'Matthews-Fuller'!E10)</f>
        <v>-53226</v>
      </c>
      <c r="F10" s="26">
        <f t="shared" si="0"/>
        <v>191446</v>
      </c>
    </row>
    <row r="11" spans="1:6">
      <c r="A11" s="1"/>
      <c r="B11" s="12"/>
      <c r="C11" s="12"/>
      <c r="D11" s="92"/>
      <c r="E11" s="114"/>
      <c r="F11" s="26"/>
    </row>
    <row r="12" spans="1:6" ht="13.1">
      <c r="A12" s="2" t="s">
        <v>1</v>
      </c>
      <c r="B12" s="12">
        <f>SUM(Dana!B12,'Matthews-Fuller'!B12)</f>
        <v>0</v>
      </c>
      <c r="C12" s="12">
        <f>SUM(Dana!C12,'Matthews-Fuller'!C12)</f>
        <v>0</v>
      </c>
      <c r="D12" s="92">
        <f>SUM(Dana!D12,'Matthews-Fuller'!D12)</f>
        <v>0</v>
      </c>
      <c r="E12" s="114">
        <f>SUM(Dana!E12,'Matthews-Fuller'!E12)</f>
        <v>0</v>
      </c>
      <c r="F12" s="26">
        <f t="shared" si="0"/>
        <v>0</v>
      </c>
    </row>
    <row r="13" spans="1:6">
      <c r="A13" s="56" t="s">
        <v>26</v>
      </c>
      <c r="B13" s="12">
        <f>SUM(Dana!B13,'Matthews-Fuller'!B13)</f>
        <v>1021</v>
      </c>
      <c r="C13" s="12">
        <f>SUM(Dana!C13,'Matthews-Fuller'!C13)</f>
        <v>0</v>
      </c>
      <c r="D13" s="92">
        <f>SUM(Dana!D13,'Matthews-Fuller'!D13)</f>
        <v>169</v>
      </c>
      <c r="E13" s="114">
        <f>SUM(Dana!E13,'Matthews-Fuller'!E13)</f>
        <v>-169</v>
      </c>
      <c r="F13" s="26">
        <f t="shared" si="0"/>
        <v>852</v>
      </c>
    </row>
    <row r="14" spans="1:6">
      <c r="A14" s="56"/>
      <c r="B14" s="12">
        <f>SUM(Dana!B14,'Matthews-Fuller'!B14)</f>
        <v>0</v>
      </c>
      <c r="C14" s="12">
        <f>SUM(Dana!C14,'Matthews-Fuller'!C14)</f>
        <v>0</v>
      </c>
      <c r="D14" s="92">
        <f>SUM(Dana!D14,'Matthews-Fuller'!D14)</f>
        <v>0</v>
      </c>
      <c r="E14" s="114">
        <f>SUM(Dana!E14,'Matthews-Fuller'!E14)</f>
        <v>0</v>
      </c>
      <c r="F14" s="26">
        <f t="shared" si="0"/>
        <v>0</v>
      </c>
    </row>
    <row r="15" spans="1:6">
      <c r="A15" s="56" t="s">
        <v>27</v>
      </c>
      <c r="B15" s="12">
        <f>SUM(Dana!B15,'Matthews-Fuller'!B15)</f>
        <v>11938</v>
      </c>
      <c r="C15" s="12">
        <f>SUM(Dana!C15,'Matthews-Fuller'!C15)</f>
        <v>0</v>
      </c>
      <c r="D15" s="92">
        <f>SUM(Dana!D15,'Matthews-Fuller'!D15)</f>
        <v>1</v>
      </c>
      <c r="E15" s="114">
        <f>SUM(Dana!E15,'Matthews-Fuller'!E15)</f>
        <v>-1</v>
      </c>
      <c r="F15" s="26">
        <f t="shared" si="0"/>
        <v>11937</v>
      </c>
    </row>
    <row r="16" spans="1:6">
      <c r="A16" s="56"/>
      <c r="B16" s="12">
        <f>SUM(Dana!B16,'Matthews-Fuller'!B16)</f>
        <v>0</v>
      </c>
      <c r="C16" s="12">
        <f>SUM(Dana!C16,'Matthews-Fuller'!C16)</f>
        <v>0</v>
      </c>
      <c r="D16" s="92">
        <f>SUM(Dana!D16,'Matthews-Fuller'!D16)</f>
        <v>0</v>
      </c>
      <c r="E16" s="114">
        <f>SUM(Dana!E16,'Matthews-Fuller'!E16)</f>
        <v>0</v>
      </c>
      <c r="F16" s="26">
        <f t="shared" si="0"/>
        <v>0</v>
      </c>
    </row>
    <row r="17" spans="1:6">
      <c r="A17" s="57" t="s">
        <v>45</v>
      </c>
      <c r="B17" s="12">
        <f>SUM(Dana!B17,'Matthews-Fuller'!B17)</f>
        <v>24</v>
      </c>
      <c r="C17" s="12">
        <f>SUM(Dana!C17,'Matthews-Fuller'!C17)</f>
        <v>0</v>
      </c>
      <c r="D17" s="92">
        <f>SUM(Dana!D17,'Matthews-Fuller'!D17)</f>
        <v>0</v>
      </c>
      <c r="E17" s="114">
        <f>SUM(Dana!E17,'Matthews-Fuller'!E17)</f>
        <v>0</v>
      </c>
      <c r="F17" s="26">
        <f t="shared" si="0"/>
        <v>24</v>
      </c>
    </row>
    <row r="18" spans="1:6">
      <c r="A18" s="57"/>
      <c r="B18" s="12">
        <f>SUM(Dana!B18,'Matthews-Fuller'!B18)</f>
        <v>0</v>
      </c>
      <c r="C18" s="12">
        <f>SUM(Dana!C18,'Matthews-Fuller'!C18)</f>
        <v>0</v>
      </c>
      <c r="D18" s="92">
        <f>SUM(Dana!D18,'Matthews-Fuller'!D18)</f>
        <v>0</v>
      </c>
      <c r="E18" s="114">
        <f>SUM(Dana!E18,'Matthews-Fuller'!E18)</f>
        <v>0</v>
      </c>
      <c r="F18" s="26">
        <f t="shared" si="0"/>
        <v>0</v>
      </c>
    </row>
    <row r="19" spans="1:6">
      <c r="A19" s="57" t="s">
        <v>46</v>
      </c>
      <c r="B19" s="12">
        <f>SUM(Dana!B19,'Matthews-Fuller'!B19)</f>
        <v>74</v>
      </c>
      <c r="C19" s="12">
        <f>SUM(Dana!C19,'Matthews-Fuller'!C19)</f>
        <v>0</v>
      </c>
      <c r="D19" s="92">
        <f>SUM(Dana!D19,'Matthews-Fuller'!D19)</f>
        <v>0</v>
      </c>
      <c r="E19" s="114">
        <f>SUM(Dana!E19,'Matthews-Fuller'!E19)</f>
        <v>0</v>
      </c>
      <c r="F19" s="26">
        <f t="shared" si="0"/>
        <v>74</v>
      </c>
    </row>
    <row r="20" spans="1:6">
      <c r="A20" s="57"/>
      <c r="B20" s="12">
        <f>SUM(Dana!B20,'Matthews-Fuller'!B20)</f>
        <v>0</v>
      </c>
      <c r="C20" s="12">
        <f>SUM(Dana!C20,'Matthews-Fuller'!C20)</f>
        <v>0</v>
      </c>
      <c r="D20" s="92">
        <f>SUM(Dana!D20,'Matthews-Fuller'!D20)</f>
        <v>0</v>
      </c>
      <c r="E20" s="114">
        <f>SUM(Dana!E20,'Matthews-Fuller'!E20)</f>
        <v>0</v>
      </c>
      <c r="F20" s="26">
        <f t="shared" si="0"/>
        <v>0</v>
      </c>
    </row>
    <row r="21" spans="1:6" ht="13.1">
      <c r="A21" s="1" t="s">
        <v>48</v>
      </c>
      <c r="B21" s="12">
        <f>SUM(Dana!B21,'Matthews-Fuller'!B21)</f>
        <v>13057</v>
      </c>
      <c r="C21" s="12">
        <f>SUM(Dana!C21,'Matthews-Fuller'!C21)</f>
        <v>0</v>
      </c>
      <c r="D21" s="92">
        <f>SUM(Dana!D21,'Matthews-Fuller'!D21)</f>
        <v>170</v>
      </c>
      <c r="E21" s="114">
        <f>SUM(Dana!E21,'Matthews-Fuller'!E21)</f>
        <v>-170</v>
      </c>
      <c r="F21" s="26">
        <f t="shared" si="0"/>
        <v>12887</v>
      </c>
    </row>
    <row r="22" spans="1:6">
      <c r="A22" s="1"/>
      <c r="B22" s="12"/>
      <c r="C22" s="12"/>
      <c r="D22" s="92"/>
      <c r="E22" s="114"/>
      <c r="F22" s="26"/>
    </row>
    <row r="23" spans="1:6" ht="13.1">
      <c r="A23" s="2" t="s">
        <v>21</v>
      </c>
      <c r="B23" s="12">
        <f>SUM(Dana!B23,'Matthews-Fuller'!B23)</f>
        <v>0</v>
      </c>
      <c r="C23" s="12">
        <f>SUM(Dana!C23,'Matthews-Fuller'!C23)</f>
        <v>0</v>
      </c>
      <c r="D23" s="92">
        <f>SUM(Dana!D23,'Matthews-Fuller'!D23)</f>
        <v>0</v>
      </c>
      <c r="E23" s="114">
        <f>SUM(Dana!E23,'Matthews-Fuller'!E23)</f>
        <v>0</v>
      </c>
      <c r="F23" s="26">
        <f t="shared" si="0"/>
        <v>0</v>
      </c>
    </row>
    <row r="24" spans="1:6" s="16" customFormat="1">
      <c r="A24" s="56" t="s">
        <v>18</v>
      </c>
      <c r="B24" s="12">
        <f>SUM(Dana!B24,'Matthews-Fuller'!B24)</f>
        <v>83</v>
      </c>
      <c r="C24" s="12">
        <f>SUM(Dana!C24,'Matthews-Fuller'!C24)</f>
        <v>6</v>
      </c>
      <c r="D24" s="92">
        <f>SUM(Dana!D24,'Matthews-Fuller'!D24)</f>
        <v>0</v>
      </c>
      <c r="E24" s="114">
        <f>SUM(Dana!E24,'Matthews-Fuller'!E24)</f>
        <v>6</v>
      </c>
      <c r="F24" s="26">
        <f t="shared" si="0"/>
        <v>89</v>
      </c>
    </row>
    <row r="25" spans="1:6" s="16" customFormat="1">
      <c r="A25" s="56"/>
      <c r="B25" s="12">
        <f>SUM(Dana!B25,'Matthews-Fuller'!B25)</f>
        <v>0</v>
      </c>
      <c r="C25" s="12">
        <f>SUM(Dana!C25,'Matthews-Fuller'!C25)</f>
        <v>0</v>
      </c>
      <c r="D25" s="92">
        <f>SUM(Dana!D25,'Matthews-Fuller'!D25)</f>
        <v>0</v>
      </c>
      <c r="E25" s="114">
        <f>SUM(Dana!E25,'Matthews-Fuller'!E25)</f>
        <v>0</v>
      </c>
      <c r="F25" s="26">
        <f t="shared" si="0"/>
        <v>0</v>
      </c>
    </row>
    <row r="26" spans="1:6" s="16" customFormat="1">
      <c r="A26" s="56" t="s">
        <v>17</v>
      </c>
      <c r="B26" s="12">
        <f>SUM(Dana!B26,'Matthews-Fuller'!B26)</f>
        <v>1390</v>
      </c>
      <c r="C26" s="12">
        <f>SUM(Dana!C26,'Matthews-Fuller'!C26)</f>
        <v>0</v>
      </c>
      <c r="D26" s="92">
        <f>SUM(Dana!D26,'Matthews-Fuller'!D26)</f>
        <v>14</v>
      </c>
      <c r="E26" s="114">
        <f>SUM(Dana!E26,'Matthews-Fuller'!E26)</f>
        <v>-14</v>
      </c>
      <c r="F26" s="26">
        <f t="shared" si="0"/>
        <v>1376</v>
      </c>
    </row>
    <row r="27" spans="1:6" s="16" customFormat="1">
      <c r="A27" s="56"/>
      <c r="B27" s="12">
        <f>SUM(Dana!B27,'Matthews-Fuller'!B27)</f>
        <v>0</v>
      </c>
      <c r="C27" s="12">
        <f>SUM(Dana!C27,'Matthews-Fuller'!C27)</f>
        <v>0</v>
      </c>
      <c r="D27" s="92">
        <f>SUM(Dana!D27,'Matthews-Fuller'!D27)</f>
        <v>0</v>
      </c>
      <c r="E27" s="114">
        <f>SUM(Dana!E27,'Matthews-Fuller'!E27)</f>
        <v>0</v>
      </c>
      <c r="F27" s="26">
        <f t="shared" si="0"/>
        <v>0</v>
      </c>
    </row>
    <row r="28" spans="1:6">
      <c r="A28" s="56" t="s">
        <v>16</v>
      </c>
      <c r="B28" s="12">
        <f>SUM(Dana!B28,'Matthews-Fuller'!B28)</f>
        <v>5839</v>
      </c>
      <c r="C28" s="12">
        <f>SUM(Dana!C28,'Matthews-Fuller'!C28)</f>
        <v>2</v>
      </c>
      <c r="D28" s="92">
        <f>SUM(Dana!D28,'Matthews-Fuller'!D28)</f>
        <v>29</v>
      </c>
      <c r="E28" s="114">
        <f>SUM(Dana!E28,'Matthews-Fuller'!E28)</f>
        <v>-27</v>
      </c>
      <c r="F28" s="26">
        <f t="shared" si="0"/>
        <v>5812</v>
      </c>
    </row>
    <row r="29" spans="1:6">
      <c r="A29" s="56"/>
      <c r="B29" s="12">
        <f>SUM(Dana!B29,'Matthews-Fuller'!B29)</f>
        <v>0</v>
      </c>
      <c r="C29" s="12">
        <f>SUM(Dana!C29,'Matthews-Fuller'!C29)</f>
        <v>0</v>
      </c>
      <c r="D29" s="92">
        <f>SUM(Dana!D29,'Matthews-Fuller'!D29)</f>
        <v>0</v>
      </c>
      <c r="E29" s="114">
        <f>SUM(Dana!E29,'Matthews-Fuller'!E29)</f>
        <v>0</v>
      </c>
      <c r="F29" s="26">
        <f t="shared" si="0"/>
        <v>0</v>
      </c>
    </row>
    <row r="30" spans="1:6">
      <c r="A30" s="56" t="s">
        <v>14</v>
      </c>
      <c r="B30" s="12">
        <f>SUM(Dana!B30,'Matthews-Fuller'!B30)</f>
        <v>398</v>
      </c>
      <c r="C30" s="12">
        <f>SUM(Dana!C30,'Matthews-Fuller'!C30)</f>
        <v>0</v>
      </c>
      <c r="D30" s="92">
        <f>SUM(Dana!D30,'Matthews-Fuller'!D30)</f>
        <v>1</v>
      </c>
      <c r="E30" s="114">
        <f>SUM(Dana!E30,'Matthews-Fuller'!E30)</f>
        <v>-1</v>
      </c>
      <c r="F30" s="26">
        <f t="shared" si="0"/>
        <v>397</v>
      </c>
    </row>
    <row r="31" spans="1:6">
      <c r="A31" s="56"/>
      <c r="B31" s="12">
        <f>SUM(Dana!B31,'Matthews-Fuller'!B31)</f>
        <v>0</v>
      </c>
      <c r="C31" s="12">
        <f>SUM(Dana!C31,'Matthews-Fuller'!C31)</f>
        <v>0</v>
      </c>
      <c r="D31" s="92">
        <f>SUM(Dana!D31,'Matthews-Fuller'!D31)</f>
        <v>0</v>
      </c>
      <c r="E31" s="114">
        <f>SUM(Dana!E31,'Matthews-Fuller'!E31)</f>
        <v>0</v>
      </c>
      <c r="F31" s="26">
        <f t="shared" si="0"/>
        <v>0</v>
      </c>
    </row>
    <row r="32" spans="1:6">
      <c r="A32" s="56" t="s">
        <v>15</v>
      </c>
      <c r="B32" s="12">
        <f>SUM(Dana!B32,'Matthews-Fuller'!B32)</f>
        <v>163</v>
      </c>
      <c r="C32" s="12">
        <f>SUM(Dana!C32,'Matthews-Fuller'!C32)</f>
        <v>0</v>
      </c>
      <c r="D32" s="92">
        <f>SUM(Dana!D32,'Matthews-Fuller'!D32)</f>
        <v>0</v>
      </c>
      <c r="E32" s="114">
        <f>SUM(Dana!E32,'Matthews-Fuller'!E32)</f>
        <v>0</v>
      </c>
      <c r="F32" s="26">
        <f t="shared" si="0"/>
        <v>163</v>
      </c>
    </row>
    <row r="33" spans="1:6">
      <c r="A33" s="56"/>
      <c r="B33" s="12">
        <f>SUM(Dana!B33,'Matthews-Fuller'!B33)</f>
        <v>0</v>
      </c>
      <c r="C33" s="12">
        <f>SUM(Dana!C33,'Matthews-Fuller'!C33)</f>
        <v>0</v>
      </c>
      <c r="D33" s="92">
        <f>SUM(Dana!D33,'Matthews-Fuller'!D33)</f>
        <v>0</v>
      </c>
      <c r="E33" s="114">
        <f>SUM(Dana!E33,'Matthews-Fuller'!E33)</f>
        <v>0</v>
      </c>
      <c r="F33" s="26">
        <f t="shared" si="0"/>
        <v>0</v>
      </c>
    </row>
    <row r="34" spans="1:6">
      <c r="A34" s="56" t="s">
        <v>6</v>
      </c>
      <c r="B34" s="12">
        <f>SUM(Dana!B34,'Matthews-Fuller'!B34)</f>
        <v>19565</v>
      </c>
      <c r="C34" s="12">
        <f>SUM(Dana!C34,'Matthews-Fuller'!C34)</f>
        <v>0</v>
      </c>
      <c r="D34" s="92">
        <f>SUM(Dana!D34,'Matthews-Fuller'!D34)</f>
        <v>0</v>
      </c>
      <c r="E34" s="114">
        <f>SUM(Dana!E34,'Matthews-Fuller'!E34)</f>
        <v>0</v>
      </c>
      <c r="F34" s="26">
        <f t="shared" si="0"/>
        <v>19565</v>
      </c>
    </row>
    <row r="35" spans="1:6">
      <c r="A35" s="56"/>
      <c r="B35" s="12">
        <f>SUM(Dana!B35,'Matthews-Fuller'!B35)</f>
        <v>0</v>
      </c>
      <c r="C35" s="12">
        <f>SUM(Dana!C35,'Matthews-Fuller'!C35)</f>
        <v>0</v>
      </c>
      <c r="D35" s="92">
        <f>SUM(Dana!D35,'Matthews-Fuller'!D35)</f>
        <v>0</v>
      </c>
      <c r="E35" s="114">
        <f>SUM(Dana!E35,'Matthews-Fuller'!E35)</f>
        <v>0</v>
      </c>
      <c r="F35" s="26">
        <f t="shared" si="0"/>
        <v>0</v>
      </c>
    </row>
    <row r="36" spans="1:6">
      <c r="A36" s="56" t="s">
        <v>7</v>
      </c>
      <c r="B36" s="12">
        <f>SUM(Dana!B36,'Matthews-Fuller'!B36)</f>
        <v>3</v>
      </c>
      <c r="C36" s="12">
        <f>SUM(Dana!C36,'Matthews-Fuller'!C36)</f>
        <v>0</v>
      </c>
      <c r="D36" s="92">
        <f>SUM(Dana!D36,'Matthews-Fuller'!D36)</f>
        <v>0</v>
      </c>
      <c r="E36" s="114">
        <f>SUM(Dana!E36,'Matthews-Fuller'!E36)</f>
        <v>0</v>
      </c>
      <c r="F36" s="26">
        <f t="shared" si="0"/>
        <v>3</v>
      </c>
    </row>
    <row r="37" spans="1:6">
      <c r="A37" s="56"/>
      <c r="B37" s="12">
        <f>SUM(Dana!B37,'Matthews-Fuller'!B37)</f>
        <v>0</v>
      </c>
      <c r="C37" s="12">
        <f>SUM(Dana!C37,'Matthews-Fuller'!C37)</f>
        <v>0</v>
      </c>
      <c r="D37" s="92">
        <f>SUM(Dana!D37,'Matthews-Fuller'!D37)</f>
        <v>0</v>
      </c>
      <c r="E37" s="114">
        <f>SUM(Dana!E37,'Matthews-Fuller'!E37)</f>
        <v>0</v>
      </c>
      <c r="F37" s="26">
        <f t="shared" si="0"/>
        <v>0</v>
      </c>
    </row>
    <row r="38" spans="1:6">
      <c r="A38" s="56" t="s">
        <v>19</v>
      </c>
      <c r="B38" s="12">
        <f>SUM(Dana!B38,'Matthews-Fuller'!B38)</f>
        <v>0</v>
      </c>
      <c r="C38" s="12">
        <f>SUM(Dana!C38,'Matthews-Fuller'!C38)</f>
        <v>0</v>
      </c>
      <c r="D38" s="92">
        <f>SUM(Dana!D38,'Matthews-Fuller'!D38)</f>
        <v>0</v>
      </c>
      <c r="E38" s="114">
        <f>SUM(Dana!E38,'Matthews-Fuller'!E38)</f>
        <v>0</v>
      </c>
      <c r="F38" s="26">
        <f t="shared" si="0"/>
        <v>0</v>
      </c>
    </row>
    <row r="39" spans="1:6">
      <c r="A39" s="56"/>
      <c r="B39" s="12">
        <f>SUM(Dana!B39,'Matthews-Fuller'!B39)</f>
        <v>0</v>
      </c>
      <c r="C39" s="12">
        <f>SUM(Dana!C39,'Matthews-Fuller'!C39)</f>
        <v>0</v>
      </c>
      <c r="D39" s="92">
        <f>SUM(Dana!D39,'Matthews-Fuller'!D39)</f>
        <v>0</v>
      </c>
      <c r="E39" s="114">
        <f>SUM(Dana!E39,'Matthews-Fuller'!E39)</f>
        <v>0</v>
      </c>
      <c r="F39" s="26">
        <f t="shared" si="0"/>
        <v>0</v>
      </c>
    </row>
    <row r="40" spans="1:6">
      <c r="A40" s="56" t="s">
        <v>20</v>
      </c>
      <c r="B40" s="12">
        <f>SUM(Dana!B40,'Matthews-Fuller'!B40)</f>
        <v>0</v>
      </c>
      <c r="C40" s="12">
        <f>SUM(Dana!C40,'Matthews-Fuller'!C40)</f>
        <v>0</v>
      </c>
      <c r="D40" s="92">
        <f>SUM(Dana!D40,'Matthews-Fuller'!D40)</f>
        <v>0</v>
      </c>
      <c r="E40" s="114">
        <f>SUM(Dana!E40,'Matthews-Fuller'!E40)</f>
        <v>0</v>
      </c>
      <c r="F40" s="26">
        <f t="shared" si="0"/>
        <v>0</v>
      </c>
    </row>
    <row r="41" spans="1:6">
      <c r="A41" s="56"/>
      <c r="B41" s="12">
        <f>SUM(Dana!B41,'Matthews-Fuller'!B41)</f>
        <v>0</v>
      </c>
      <c r="C41" s="12">
        <f>SUM(Dana!C41,'Matthews-Fuller'!C41)</f>
        <v>0</v>
      </c>
      <c r="D41" s="92">
        <f>SUM(Dana!D41,'Matthews-Fuller'!D41)</f>
        <v>0</v>
      </c>
      <c r="E41" s="114">
        <f>SUM(Dana!E41,'Matthews-Fuller'!E41)</f>
        <v>0</v>
      </c>
      <c r="F41" s="26">
        <f t="shared" si="0"/>
        <v>0</v>
      </c>
    </row>
    <row r="42" spans="1:6">
      <c r="A42" s="56" t="s">
        <v>4</v>
      </c>
      <c r="B42" s="12">
        <f>SUM(Dana!B42,'Matthews-Fuller'!B42)</f>
        <v>748</v>
      </c>
      <c r="C42" s="12">
        <f>SUM(Dana!C42,'Matthews-Fuller'!C42)</f>
        <v>0</v>
      </c>
      <c r="D42" s="92">
        <f>SUM(Dana!D42,'Matthews-Fuller'!D42)</f>
        <v>0</v>
      </c>
      <c r="E42" s="114">
        <f>SUM(Dana!E42,'Matthews-Fuller'!E42)</f>
        <v>0</v>
      </c>
      <c r="F42" s="26">
        <f t="shared" si="0"/>
        <v>748</v>
      </c>
    </row>
    <row r="43" spans="1:6" ht="13.1">
      <c r="A43" s="6"/>
      <c r="B43" s="12">
        <f>SUM(Dana!B43,'Matthews-Fuller'!B43)</f>
        <v>0</v>
      </c>
      <c r="C43" s="12">
        <f>SUM(Dana!C43,'Matthews-Fuller'!C43)</f>
        <v>0</v>
      </c>
      <c r="D43" s="92">
        <f>SUM(Dana!D43,'Matthews-Fuller'!D43)</f>
        <v>0</v>
      </c>
      <c r="E43" s="114">
        <f>SUM(Dana!E43,'Matthews-Fuller'!E43)</f>
        <v>0</v>
      </c>
      <c r="F43" s="26">
        <f t="shared" si="0"/>
        <v>0</v>
      </c>
    </row>
    <row r="44" spans="1:6" ht="13.1">
      <c r="A44" s="6" t="s">
        <v>49</v>
      </c>
      <c r="B44" s="12">
        <f>SUM(Dana!B44,'Matthews-Fuller'!B44)</f>
        <v>28189</v>
      </c>
      <c r="C44" s="58">
        <f>SUM(C24:C42)</f>
        <v>8</v>
      </c>
      <c r="D44" s="90">
        <f>SUM(D24:D42)</f>
        <v>44</v>
      </c>
      <c r="E44" s="87">
        <f>C44-D44</f>
        <v>-36</v>
      </c>
      <c r="F44" s="26">
        <f t="shared" si="0"/>
        <v>28153</v>
      </c>
    </row>
    <row r="45" spans="1:6">
      <c r="A45" s="7"/>
      <c r="B45" s="12"/>
      <c r="C45" s="34"/>
      <c r="D45" s="86"/>
      <c r="E45" s="87"/>
      <c r="F45" s="26"/>
    </row>
    <row r="46" spans="1:6">
      <c r="A46" s="7" t="s">
        <v>25</v>
      </c>
      <c r="B46" s="12">
        <f>SUM(Dana!B46,'Matthews-Fuller'!B46)</f>
        <v>244672</v>
      </c>
      <c r="C46" s="34">
        <f>C10</f>
        <v>798</v>
      </c>
      <c r="D46" s="86">
        <f>D10</f>
        <v>54024</v>
      </c>
      <c r="E46" s="87">
        <f>C46-D46</f>
        <v>-53226</v>
      </c>
      <c r="F46" s="26">
        <f t="shared" si="0"/>
        <v>191446</v>
      </c>
    </row>
    <row r="47" spans="1:6">
      <c r="A47" s="7" t="s">
        <v>43</v>
      </c>
      <c r="B47" s="12">
        <f>SUM(Dana!B47,'Matthews-Fuller'!B47)</f>
        <v>41246</v>
      </c>
      <c r="C47" s="34">
        <f>SUM(C21,C44)</f>
        <v>8</v>
      </c>
      <c r="D47" s="86">
        <f>SUM(D21,D44)</f>
        <v>214</v>
      </c>
      <c r="E47" s="87">
        <f>C47-D47</f>
        <v>-206</v>
      </c>
      <c r="F47" s="26">
        <f t="shared" si="0"/>
        <v>41040</v>
      </c>
    </row>
    <row r="48" spans="1:6">
      <c r="A48" s="8" t="s">
        <v>3</v>
      </c>
      <c r="B48" s="12">
        <f>SUM(Dana!B48,'Matthews-Fuller'!B48)</f>
        <v>285918</v>
      </c>
      <c r="C48" s="34">
        <f>C46+C47</f>
        <v>806</v>
      </c>
      <c r="D48" s="86">
        <f>D46+D47</f>
        <v>54238</v>
      </c>
      <c r="E48" s="87">
        <f>C48-D48</f>
        <v>-53432</v>
      </c>
      <c r="F48" s="26">
        <f t="shared" si="0"/>
        <v>232486</v>
      </c>
    </row>
    <row r="49" spans="1:6">
      <c r="A49" s="8"/>
      <c r="B49" s="12"/>
      <c r="C49" s="85"/>
      <c r="D49" s="86"/>
      <c r="E49" s="87"/>
      <c r="F49" s="26"/>
    </row>
    <row r="50" spans="1:6" ht="13.1">
      <c r="A50" s="45" t="s">
        <v>32</v>
      </c>
      <c r="B50" s="12"/>
      <c r="C50" s="85"/>
      <c r="D50" s="86"/>
      <c r="E50" s="87"/>
      <c r="F50" s="26"/>
    </row>
    <row r="51" spans="1:6">
      <c r="A51" s="75" t="s">
        <v>33</v>
      </c>
      <c r="B51" s="12">
        <f>SUM(Dana!B51,'Matthews-Fuller'!B51)</f>
        <v>828</v>
      </c>
      <c r="C51" s="12">
        <v>0</v>
      </c>
      <c r="D51" s="92">
        <f>SUM(Dana!D51,'Matthews-Fuller'!D51)</f>
        <v>21</v>
      </c>
      <c r="E51" s="115">
        <f>SUM(Dana!E51,'Matthews-Fuller'!E51)</f>
        <v>-21</v>
      </c>
      <c r="F51" s="12">
        <f>SUM(Dana!F51,'Matthews-Fuller'!F51)</f>
        <v>807</v>
      </c>
    </row>
    <row r="52" spans="1:6">
      <c r="A52" s="75" t="s">
        <v>34</v>
      </c>
      <c r="B52" s="12">
        <f>SUM(Dana!B52,'Matthews-Fuller'!B52)</f>
        <v>3</v>
      </c>
      <c r="C52" s="12">
        <f>SUM(Dana!C52,'Matthews-Fuller'!C52)</f>
        <v>0</v>
      </c>
      <c r="D52" s="92">
        <f>SUM(Dana!D52,'Matthews-Fuller'!D52)</f>
        <v>0</v>
      </c>
      <c r="E52" s="114">
        <f>SUM(Dana!E52,'Matthews-Fuller'!E52)</f>
        <v>0</v>
      </c>
      <c r="F52" s="12">
        <f>SUM(Dana!F52,'Matthews-Fuller'!F52)</f>
        <v>3</v>
      </c>
    </row>
    <row r="53" spans="1:6">
      <c r="A53" s="95" t="s">
        <v>50</v>
      </c>
      <c r="B53" s="12">
        <f>SUM(Dana!B53,'Matthews-Fuller'!B53)</f>
        <v>9341</v>
      </c>
      <c r="C53" s="88" t="s">
        <v>55</v>
      </c>
      <c r="D53" s="86" t="s">
        <v>55</v>
      </c>
      <c r="E53" s="114">
        <f>SUM(Dana!E53,'Matthews-Fuller'!E53)</f>
        <v>1134</v>
      </c>
      <c r="F53" s="12">
        <f>SUM(Dana!F53,'Matthews-Fuller'!F53)</f>
        <v>10475</v>
      </c>
    </row>
    <row r="54" spans="1:6">
      <c r="A54" s="95" t="s">
        <v>51</v>
      </c>
      <c r="B54" s="12">
        <f>SUM(Dana!B54,'Matthews-Fuller'!B54)</f>
        <v>2</v>
      </c>
      <c r="C54" s="12">
        <f>SUM(Dana!C54,'Matthews-Fuller'!C54)</f>
        <v>0</v>
      </c>
      <c r="D54" s="92">
        <f>SUM(Dana!D54,'Matthews-Fuller'!D54)</f>
        <v>0</v>
      </c>
      <c r="E54" s="114">
        <f>SUM(Dana!E54,'Matthews-Fuller'!E54)</f>
        <v>0</v>
      </c>
      <c r="F54" s="12">
        <f>SUM(Dana!F54,'Matthews-Fuller'!F54)</f>
        <v>2</v>
      </c>
    </row>
    <row r="55" spans="1:6">
      <c r="A55" s="46" t="s">
        <v>3</v>
      </c>
      <c r="B55" s="12">
        <f>SUM(Dana!B55,'Matthews-Fuller'!B55)</f>
        <v>10174</v>
      </c>
      <c r="C55" s="12">
        <f>SUM(Dana!C55,'Matthews-Fuller'!C55)</f>
        <v>0</v>
      </c>
      <c r="D55" s="92">
        <f>SUM(Dana!D55,'Matthews-Fuller'!D55)</f>
        <v>21</v>
      </c>
      <c r="E55" s="114">
        <f>SUM(Dana!E55,'Matthews-Fuller'!E55)</f>
        <v>1113</v>
      </c>
      <c r="F55" s="12">
        <f>SUM(Dana!F55,'Matthews-Fuller'!F55)</f>
        <v>11287</v>
      </c>
    </row>
    <row r="56" spans="1:6">
      <c r="B56" s="12"/>
      <c r="C56" s="12"/>
      <c r="D56" s="92"/>
      <c r="E56" s="114"/>
      <c r="F56" s="26"/>
    </row>
    <row r="57" spans="1:6">
      <c r="B57" s="12"/>
      <c r="C57" s="12"/>
      <c r="D57" s="92"/>
      <c r="E57" s="114"/>
      <c r="F57" s="26"/>
    </row>
    <row r="58" spans="1:6">
      <c r="B58" s="12"/>
      <c r="C58" s="12"/>
      <c r="D58" s="92"/>
      <c r="E58" s="114"/>
      <c r="F58" s="26"/>
    </row>
    <row r="59" spans="1:6">
      <c r="B59" s="12"/>
      <c r="C59" s="12"/>
      <c r="D59" s="92"/>
      <c r="E59" s="114"/>
      <c r="F59" s="26"/>
    </row>
    <row r="60" spans="1:6">
      <c r="F60" s="26"/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 s="14" customFormat="1">
      <c r="A65" s="3"/>
      <c r="B65" s="3"/>
      <c r="C65" s="22"/>
      <c r="D65" s="55"/>
      <c r="E65" s="53"/>
      <c r="F65" s="26"/>
    </row>
    <row r="66" spans="1:6" s="14" customFormat="1">
      <c r="A66" s="3"/>
      <c r="B66" s="3"/>
      <c r="C66" s="22"/>
      <c r="D66" s="55"/>
      <c r="E66" s="53"/>
      <c r="F66" s="3"/>
    </row>
    <row r="67" spans="1:6" s="14" customFormat="1">
      <c r="A67" s="3"/>
      <c r="B67" s="3"/>
      <c r="C67" s="22"/>
      <c r="D67" s="55"/>
      <c r="E67" s="53"/>
      <c r="F67" s="3"/>
    </row>
    <row r="68" spans="1:6" s="14" customFormat="1">
      <c r="A68" s="3"/>
      <c r="B68" s="3"/>
      <c r="C68" s="22"/>
      <c r="D68" s="55"/>
      <c r="E68" s="53"/>
      <c r="F68" s="3"/>
    </row>
    <row r="69" spans="1:6" s="7" customFormat="1">
      <c r="A69" s="3"/>
      <c r="B69" s="3"/>
      <c r="C69" s="22"/>
      <c r="D69" s="55"/>
      <c r="E69" s="53"/>
      <c r="F69" s="3"/>
    </row>
    <row r="70" spans="1:6" s="7" customFormat="1">
      <c r="A70" s="3"/>
      <c r="B70" s="3"/>
      <c r="C70" s="22"/>
      <c r="D70" s="55"/>
      <c r="E70" s="53"/>
      <c r="F70" s="3"/>
    </row>
    <row r="71" spans="1:6" s="7" customFormat="1">
      <c r="A71" s="3"/>
      <c r="B71" s="3"/>
      <c r="C71" s="22"/>
      <c r="D71" s="55"/>
      <c r="E71" s="53"/>
      <c r="F71" s="3"/>
    </row>
    <row r="72" spans="1:6" s="7" customFormat="1">
      <c r="A72" s="3"/>
      <c r="B72" s="3"/>
      <c r="C72" s="22"/>
      <c r="D72" s="55"/>
      <c r="E72" s="53"/>
      <c r="F72" s="3"/>
    </row>
    <row r="73" spans="1:6" s="7" customFormat="1">
      <c r="A73" s="3"/>
      <c r="B73" s="3"/>
      <c r="C73" s="22"/>
      <c r="D73" s="55"/>
      <c r="E73" s="53"/>
      <c r="F73" s="3"/>
    </row>
    <row r="74" spans="1:6" s="7" customFormat="1">
      <c r="A74" s="3"/>
      <c r="B74" s="3"/>
      <c r="C74" s="22"/>
      <c r="D74" s="55"/>
      <c r="E74" s="53"/>
      <c r="F74" s="3"/>
    </row>
    <row r="75" spans="1:6" s="7" customFormat="1">
      <c r="A75" s="3"/>
      <c r="B75" s="3"/>
      <c r="C75" s="22"/>
      <c r="D75" s="55"/>
      <c r="E75" s="53"/>
      <c r="F75" s="3"/>
    </row>
    <row r="76" spans="1:6" s="3" customFormat="1">
      <c r="C76" s="22"/>
      <c r="D76" s="55"/>
      <c r="E76" s="53"/>
    </row>
    <row r="77" spans="1:6" s="7" customFormat="1">
      <c r="A77" s="3"/>
      <c r="B77" s="3"/>
      <c r="C77" s="22"/>
      <c r="D77" s="55"/>
      <c r="E77" s="53"/>
      <c r="F77" s="3"/>
    </row>
  </sheetData>
  <printOptions horizontalCentered="1" gridLines="1"/>
  <pageMargins left="0.42" right="0.46" top="0.75" bottom="0.65" header="0.33" footer="0.34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5"/>
  <sheetViews>
    <sheetView showZero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25" defaultRowHeight="12.45"/>
  <cols>
    <col min="1" max="1" width="19" style="59" customWidth="1"/>
    <col min="2" max="3" width="11.25" style="88" customWidth="1"/>
    <col min="4" max="4" width="11.25" style="89" customWidth="1"/>
    <col min="5" max="5" width="11.25" style="91" customWidth="1"/>
    <col min="6" max="6" width="11.25" style="3" customWidth="1"/>
    <col min="7" max="8" width="9.125" style="59" bestFit="1" customWidth="1"/>
    <col min="9" max="10" width="9" style="59" bestFit="1" customWidth="1"/>
    <col min="11" max="11" width="9.125" style="59" bestFit="1" customWidth="1"/>
    <col min="12" max="12" width="9" style="59" bestFit="1" customWidth="1"/>
    <col min="13" max="13" width="9.375" style="59" bestFit="1" customWidth="1"/>
    <col min="14" max="14" width="9" style="59" bestFit="1" customWidth="1"/>
    <col min="15" max="15" width="2.25" style="59" customWidth="1"/>
    <col min="16" max="16" width="9.125" style="62"/>
    <col min="17" max="16384" width="9.125" style="59"/>
  </cols>
  <sheetData>
    <row r="1" spans="1:15" ht="13.1">
      <c r="A1" s="60" t="s">
        <v>11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ht="13.1">
      <c r="A2" s="60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  <c r="G2" s="60"/>
      <c r="H2" s="60"/>
      <c r="I2" s="60"/>
      <c r="J2" s="60"/>
      <c r="K2" s="60"/>
      <c r="L2" s="60"/>
      <c r="M2" s="60"/>
      <c r="N2" s="60"/>
      <c r="O2" s="60"/>
    </row>
    <row r="3" spans="1:15" ht="13.1">
      <c r="A3" s="60" t="s">
        <v>13</v>
      </c>
      <c r="B3" s="82"/>
      <c r="C3" s="82"/>
      <c r="D3" s="83"/>
      <c r="E3" s="84"/>
      <c r="F3" s="29"/>
      <c r="G3" s="60"/>
      <c r="H3" s="60"/>
      <c r="I3" s="60"/>
      <c r="J3" s="60"/>
      <c r="K3" s="60"/>
      <c r="L3" s="60"/>
      <c r="M3" s="60"/>
      <c r="N3" s="60"/>
      <c r="O3" s="60"/>
    </row>
    <row r="4" spans="1:15">
      <c r="A4" s="63" t="s">
        <v>0</v>
      </c>
      <c r="B4" s="85"/>
      <c r="C4" s="85">
        <v>24730</v>
      </c>
      <c r="D4" s="86">
        <v>1907</v>
      </c>
      <c r="E4" s="87">
        <f>C4-D4</f>
        <v>22823</v>
      </c>
      <c r="F4" s="26"/>
      <c r="G4" s="61"/>
      <c r="H4" s="61"/>
      <c r="I4" s="61"/>
      <c r="J4" s="61"/>
      <c r="K4" s="61"/>
      <c r="L4" s="61"/>
      <c r="M4" s="61"/>
      <c r="N4" s="61"/>
      <c r="O4" s="64"/>
    </row>
    <row r="5" spans="1:15">
      <c r="A5" s="63"/>
      <c r="B5" s="85">
        <v>0</v>
      </c>
      <c r="C5" s="85"/>
      <c r="D5" s="86"/>
      <c r="E5" s="87"/>
      <c r="F5" s="26">
        <f>B5+E5</f>
        <v>0</v>
      </c>
      <c r="G5" s="61"/>
      <c r="H5" s="61"/>
      <c r="I5" s="61"/>
      <c r="J5" s="61"/>
      <c r="K5" s="61"/>
      <c r="L5" s="61"/>
      <c r="M5" s="61"/>
      <c r="N5" s="61"/>
      <c r="O5" s="64"/>
    </row>
    <row r="6" spans="1:15">
      <c r="A6" s="63" t="s">
        <v>2</v>
      </c>
      <c r="B6" s="85"/>
      <c r="C6" s="85">
        <v>2143</v>
      </c>
      <c r="D6" s="86">
        <v>3370</v>
      </c>
      <c r="E6" s="87">
        <f>C6-D6</f>
        <v>-1227</v>
      </c>
      <c r="F6" s="26"/>
      <c r="G6" s="61"/>
      <c r="H6" s="61"/>
      <c r="I6" s="61"/>
      <c r="J6" s="61"/>
      <c r="K6" s="61"/>
      <c r="L6" s="61"/>
      <c r="M6" s="61"/>
      <c r="N6" s="61"/>
      <c r="O6" s="64"/>
    </row>
    <row r="7" spans="1:15">
      <c r="A7" s="63"/>
      <c r="B7" s="85">
        <v>0</v>
      </c>
      <c r="C7" s="85"/>
      <c r="D7" s="86"/>
      <c r="E7" s="87"/>
      <c r="F7" s="26">
        <f>B7+E7</f>
        <v>0</v>
      </c>
      <c r="G7" s="61"/>
      <c r="H7" s="61"/>
      <c r="I7" s="61"/>
      <c r="J7" s="61"/>
      <c r="K7" s="61"/>
      <c r="L7" s="61"/>
      <c r="M7" s="61"/>
      <c r="N7" s="61"/>
      <c r="O7" s="64"/>
    </row>
    <row r="8" spans="1:15">
      <c r="A8" s="63" t="s">
        <v>12</v>
      </c>
      <c r="B8" s="85"/>
      <c r="C8" s="85">
        <v>1963</v>
      </c>
      <c r="D8" s="86">
        <v>134</v>
      </c>
      <c r="E8" s="87">
        <f>C8-D8</f>
        <v>1829</v>
      </c>
      <c r="F8" s="26"/>
      <c r="G8" s="65"/>
      <c r="H8" s="65"/>
      <c r="I8" s="65"/>
      <c r="J8" s="65"/>
      <c r="K8" s="65"/>
      <c r="L8" s="65"/>
      <c r="M8" s="65"/>
      <c r="N8" s="61"/>
      <c r="O8" s="64"/>
    </row>
    <row r="9" spans="1:15">
      <c r="A9" s="61"/>
      <c r="B9" s="85">
        <v>0</v>
      </c>
      <c r="C9" s="85"/>
      <c r="D9" s="86"/>
      <c r="E9" s="87"/>
      <c r="F9" s="26">
        <f t="shared" ref="F9:F40" si="0">B9+E9</f>
        <v>0</v>
      </c>
      <c r="G9" s="65"/>
      <c r="H9" s="65"/>
      <c r="I9" s="65"/>
      <c r="J9" s="65"/>
      <c r="K9" s="65"/>
      <c r="L9" s="65"/>
      <c r="M9" s="65"/>
      <c r="N9" s="61"/>
      <c r="O9" s="64"/>
    </row>
    <row r="10" spans="1:15" ht="13.1">
      <c r="A10" s="61" t="s">
        <v>47</v>
      </c>
      <c r="B10" s="85">
        <v>1849340</v>
      </c>
      <c r="C10" s="85">
        <f>SUM(C4:C9)</f>
        <v>28836</v>
      </c>
      <c r="D10" s="86">
        <f>SUM(D4:D9)</f>
        <v>5411</v>
      </c>
      <c r="E10" s="87">
        <f>C10-D10</f>
        <v>23425</v>
      </c>
      <c r="F10" s="26">
        <f t="shared" si="0"/>
        <v>1872765</v>
      </c>
      <c r="G10" s="61"/>
      <c r="H10" s="61"/>
      <c r="I10" s="61"/>
      <c r="J10" s="61"/>
      <c r="K10" s="61"/>
      <c r="L10" s="61"/>
      <c r="M10" s="61"/>
      <c r="N10" s="61"/>
      <c r="O10" s="64"/>
    </row>
    <row r="11" spans="1:15">
      <c r="A11" s="61"/>
      <c r="B11" s="85">
        <v>0</v>
      </c>
      <c r="C11" s="85"/>
      <c r="D11" s="86"/>
      <c r="E11" s="87"/>
      <c r="F11" s="26">
        <f t="shared" si="0"/>
        <v>0</v>
      </c>
      <c r="G11" s="61"/>
      <c r="H11" s="61"/>
      <c r="I11" s="61"/>
      <c r="J11" s="61"/>
      <c r="K11" s="61"/>
      <c r="L11" s="61"/>
      <c r="M11" s="61"/>
      <c r="N11" s="61"/>
      <c r="O11" s="64"/>
    </row>
    <row r="12" spans="1:15" ht="13.1">
      <c r="A12" s="60" t="s">
        <v>1</v>
      </c>
      <c r="B12" s="85">
        <v>0</v>
      </c>
      <c r="C12" s="85"/>
      <c r="D12" s="86"/>
      <c r="E12" s="87"/>
      <c r="F12" s="26">
        <f t="shared" si="0"/>
        <v>0</v>
      </c>
      <c r="G12" s="61"/>
      <c r="H12" s="61"/>
      <c r="I12" s="61"/>
      <c r="J12" s="61"/>
      <c r="K12" s="61"/>
      <c r="L12" s="61"/>
      <c r="M12" s="61"/>
      <c r="N12" s="61"/>
      <c r="O12" s="64"/>
    </row>
    <row r="13" spans="1:15">
      <c r="A13" s="63" t="s">
        <v>26</v>
      </c>
      <c r="B13" s="85">
        <v>77629</v>
      </c>
      <c r="C13" s="85">
        <v>270</v>
      </c>
      <c r="D13" s="86">
        <v>54</v>
      </c>
      <c r="E13" s="87">
        <f>C13-D13</f>
        <v>216</v>
      </c>
      <c r="F13" s="26">
        <f t="shared" si="0"/>
        <v>77845</v>
      </c>
      <c r="G13" s="61"/>
      <c r="H13" s="61"/>
      <c r="I13" s="61"/>
      <c r="J13" s="61"/>
      <c r="K13" s="61"/>
      <c r="L13" s="61"/>
      <c r="M13" s="61"/>
      <c r="N13" s="61"/>
      <c r="O13" s="64"/>
    </row>
    <row r="14" spans="1:15">
      <c r="A14" s="63"/>
      <c r="B14" s="85">
        <v>0</v>
      </c>
      <c r="C14" s="85"/>
      <c r="D14" s="86"/>
      <c r="E14" s="87"/>
      <c r="F14" s="26">
        <f t="shared" si="0"/>
        <v>0</v>
      </c>
      <c r="G14" s="61"/>
      <c r="H14" s="61"/>
      <c r="I14" s="61"/>
      <c r="J14" s="61"/>
      <c r="K14" s="61"/>
      <c r="L14" s="61"/>
      <c r="M14" s="61"/>
      <c r="N14" s="61"/>
      <c r="O14" s="64"/>
    </row>
    <row r="15" spans="1:15">
      <c r="A15" s="63" t="s">
        <v>27</v>
      </c>
      <c r="B15" s="85">
        <v>1483417</v>
      </c>
      <c r="C15" s="85">
        <v>2388</v>
      </c>
      <c r="D15" s="86">
        <v>5454</v>
      </c>
      <c r="E15" s="87">
        <f>C15-D15</f>
        <v>-3066</v>
      </c>
      <c r="F15" s="26">
        <f t="shared" si="0"/>
        <v>1480351</v>
      </c>
      <c r="G15" s="61"/>
      <c r="H15" s="61"/>
      <c r="I15" s="61"/>
      <c r="J15" s="61"/>
      <c r="K15" s="61"/>
      <c r="L15" s="61"/>
      <c r="M15" s="61"/>
      <c r="N15" s="61"/>
      <c r="O15" s="64"/>
    </row>
    <row r="16" spans="1:15">
      <c r="A16" s="63"/>
      <c r="B16" s="88">
        <v>0</v>
      </c>
      <c r="E16" s="87"/>
      <c r="F16" s="26">
        <f t="shared" si="0"/>
        <v>0</v>
      </c>
      <c r="G16" s="66"/>
      <c r="H16" s="66"/>
      <c r="I16" s="66"/>
      <c r="J16" s="66"/>
      <c r="K16" s="66"/>
      <c r="L16" s="66"/>
      <c r="M16" s="66"/>
      <c r="N16" s="66"/>
      <c r="O16" s="66"/>
    </row>
    <row r="17" spans="1:18">
      <c r="A17" s="67" t="s">
        <v>45</v>
      </c>
      <c r="B17" s="58">
        <v>59214</v>
      </c>
      <c r="C17" s="58"/>
      <c r="D17" s="86"/>
      <c r="E17" s="87"/>
      <c r="F17" s="26">
        <f t="shared" si="0"/>
        <v>59214</v>
      </c>
      <c r="G17" s="66"/>
      <c r="H17" s="66"/>
      <c r="I17" s="66"/>
      <c r="J17" s="66"/>
      <c r="K17" s="66"/>
      <c r="L17" s="66"/>
      <c r="M17" s="66"/>
      <c r="N17" s="66"/>
      <c r="O17" s="66"/>
    </row>
    <row r="18" spans="1:18">
      <c r="A18" s="67"/>
      <c r="B18" s="58">
        <v>0</v>
      </c>
      <c r="C18" s="58"/>
      <c r="D18" s="90"/>
      <c r="E18" s="87"/>
      <c r="F18" s="26">
        <f t="shared" si="0"/>
        <v>0</v>
      </c>
      <c r="G18" s="66"/>
      <c r="H18" s="66"/>
      <c r="I18" s="66"/>
      <c r="J18" s="66"/>
      <c r="K18" s="66"/>
      <c r="L18" s="66"/>
      <c r="M18" s="66"/>
      <c r="N18" s="66"/>
      <c r="O18" s="66"/>
    </row>
    <row r="19" spans="1:18">
      <c r="A19" s="67" t="s">
        <v>46</v>
      </c>
      <c r="B19" s="58">
        <v>169934</v>
      </c>
      <c r="C19" s="58"/>
      <c r="D19" s="86"/>
      <c r="E19" s="87"/>
      <c r="F19" s="26">
        <f t="shared" si="0"/>
        <v>169934</v>
      </c>
      <c r="G19" s="64"/>
      <c r="H19" s="64"/>
      <c r="I19" s="64"/>
      <c r="J19" s="64"/>
      <c r="K19" s="64"/>
      <c r="L19" s="64"/>
      <c r="M19" s="64"/>
      <c r="N19" s="64"/>
      <c r="O19" s="64"/>
      <c r="Q19" s="64"/>
      <c r="R19" s="64"/>
    </row>
    <row r="20" spans="1:18">
      <c r="A20" s="67"/>
      <c r="B20" s="58">
        <v>0</v>
      </c>
      <c r="C20" s="58"/>
      <c r="D20" s="90"/>
      <c r="E20" s="87"/>
      <c r="F20" s="26">
        <f t="shared" si="0"/>
        <v>0</v>
      </c>
      <c r="G20" s="64"/>
      <c r="H20" s="64"/>
      <c r="I20" s="64"/>
      <c r="J20" s="64"/>
      <c r="K20" s="64"/>
      <c r="L20" s="64"/>
      <c r="M20" s="64"/>
      <c r="N20" s="64"/>
      <c r="O20" s="64"/>
      <c r="Q20" s="64"/>
      <c r="R20" s="64"/>
    </row>
    <row r="21" spans="1:18" ht="13.1">
      <c r="A21" s="61" t="s">
        <v>48</v>
      </c>
      <c r="B21" s="58">
        <v>1790194</v>
      </c>
      <c r="C21" s="58">
        <f>SUM(C13,C15,C17,C19)</f>
        <v>2658</v>
      </c>
      <c r="D21" s="86">
        <f>SUM(D13,D15,D17,D19)</f>
        <v>5508</v>
      </c>
      <c r="E21" s="87">
        <f>C21-D21</f>
        <v>-2850</v>
      </c>
      <c r="F21" s="26">
        <f t="shared" si="0"/>
        <v>1787344</v>
      </c>
      <c r="G21" s="61"/>
      <c r="H21" s="61"/>
      <c r="I21" s="61"/>
      <c r="J21" s="61"/>
      <c r="K21" s="61"/>
      <c r="L21" s="61"/>
      <c r="M21" s="61"/>
      <c r="N21" s="61"/>
      <c r="O21" s="64"/>
    </row>
    <row r="22" spans="1:18">
      <c r="A22" s="61"/>
      <c r="B22" s="58">
        <v>0</v>
      </c>
      <c r="C22" s="58"/>
      <c r="D22" s="90"/>
      <c r="E22" s="87"/>
      <c r="F22" s="26">
        <f t="shared" si="0"/>
        <v>0</v>
      </c>
      <c r="G22" s="61"/>
      <c r="H22" s="61"/>
      <c r="I22" s="61"/>
      <c r="J22" s="61"/>
      <c r="K22" s="61"/>
      <c r="L22" s="61"/>
      <c r="M22" s="61"/>
      <c r="N22" s="61"/>
      <c r="O22" s="64"/>
    </row>
    <row r="23" spans="1:18" ht="13.1">
      <c r="A23" s="60" t="s">
        <v>21</v>
      </c>
      <c r="B23" s="85">
        <v>0</v>
      </c>
      <c r="C23" s="58"/>
      <c r="D23" s="90"/>
      <c r="E23" s="87"/>
      <c r="F23" s="26">
        <f t="shared" si="0"/>
        <v>0</v>
      </c>
      <c r="G23" s="61"/>
      <c r="H23" s="61"/>
      <c r="I23" s="61"/>
      <c r="J23" s="61"/>
      <c r="K23" s="61"/>
      <c r="L23" s="61"/>
      <c r="M23" s="61"/>
      <c r="N23" s="61"/>
      <c r="O23" s="64"/>
    </row>
    <row r="24" spans="1:18">
      <c r="A24" s="63" t="s">
        <v>18</v>
      </c>
      <c r="B24" s="85">
        <v>6918</v>
      </c>
      <c r="C24" s="58">
        <v>2284</v>
      </c>
      <c r="D24" s="86">
        <v>0</v>
      </c>
      <c r="E24" s="87">
        <f>C24-D24</f>
        <v>2284</v>
      </c>
      <c r="F24" s="26">
        <f t="shared" si="0"/>
        <v>9202</v>
      </c>
      <c r="G24" s="61"/>
      <c r="H24" s="61"/>
      <c r="I24" s="61"/>
      <c r="J24" s="61"/>
      <c r="K24" s="61"/>
      <c r="L24" s="61"/>
      <c r="M24" s="61"/>
      <c r="N24" s="61"/>
      <c r="O24" s="64"/>
    </row>
    <row r="25" spans="1:18">
      <c r="A25" s="63"/>
      <c r="B25" s="85">
        <v>0</v>
      </c>
      <c r="C25" s="58"/>
      <c r="D25" s="86"/>
      <c r="E25" s="87"/>
      <c r="F25" s="26">
        <f t="shared" si="0"/>
        <v>0</v>
      </c>
      <c r="G25" s="61"/>
      <c r="H25" s="61"/>
      <c r="I25" s="61"/>
      <c r="J25" s="61"/>
      <c r="K25" s="61"/>
      <c r="L25" s="61"/>
      <c r="M25" s="61"/>
      <c r="N25" s="61"/>
      <c r="O25" s="64"/>
    </row>
    <row r="26" spans="1:18">
      <c r="A26" s="63" t="s">
        <v>17</v>
      </c>
      <c r="B26" s="85">
        <v>17106</v>
      </c>
      <c r="C26" s="58">
        <v>259</v>
      </c>
      <c r="D26" s="86">
        <v>229</v>
      </c>
      <c r="E26" s="87">
        <f>C26-D26</f>
        <v>30</v>
      </c>
      <c r="F26" s="26">
        <f t="shared" si="0"/>
        <v>17136</v>
      </c>
      <c r="G26" s="61"/>
      <c r="H26" s="61"/>
      <c r="I26" s="61"/>
      <c r="J26" s="61"/>
      <c r="K26" s="61"/>
      <c r="L26" s="61"/>
      <c r="M26" s="61"/>
      <c r="N26" s="61"/>
      <c r="O26" s="64"/>
    </row>
    <row r="27" spans="1:18">
      <c r="A27" s="63"/>
      <c r="B27" s="85">
        <v>0</v>
      </c>
      <c r="C27" s="58"/>
      <c r="D27" s="86"/>
      <c r="E27" s="87"/>
      <c r="F27" s="26">
        <f t="shared" si="0"/>
        <v>0</v>
      </c>
      <c r="G27" s="61"/>
      <c r="H27" s="61"/>
      <c r="I27" s="61"/>
      <c r="J27" s="61"/>
      <c r="K27" s="61"/>
      <c r="L27" s="61"/>
      <c r="M27" s="61"/>
      <c r="N27" s="61"/>
      <c r="O27" s="64"/>
    </row>
    <row r="28" spans="1:18">
      <c r="A28" s="63" t="s">
        <v>16</v>
      </c>
      <c r="B28" s="85">
        <v>1676</v>
      </c>
      <c r="C28" s="58">
        <v>41</v>
      </c>
      <c r="D28" s="86">
        <v>22</v>
      </c>
      <c r="E28" s="87">
        <f>C28-D28</f>
        <v>19</v>
      </c>
      <c r="F28" s="26">
        <f t="shared" si="0"/>
        <v>1695</v>
      </c>
      <c r="G28" s="61"/>
      <c r="H28" s="61"/>
      <c r="I28" s="61"/>
      <c r="J28" s="61"/>
      <c r="K28" s="61"/>
      <c r="L28" s="61"/>
      <c r="M28" s="61"/>
      <c r="N28" s="61"/>
      <c r="O28" s="64"/>
    </row>
    <row r="29" spans="1:18">
      <c r="A29" s="63"/>
      <c r="B29" s="85">
        <v>0</v>
      </c>
      <c r="C29" s="58"/>
      <c r="D29" s="86"/>
      <c r="E29" s="87"/>
      <c r="F29" s="26">
        <f t="shared" si="0"/>
        <v>0</v>
      </c>
      <c r="G29" s="61"/>
      <c r="H29" s="61"/>
      <c r="I29" s="61"/>
      <c r="J29" s="61"/>
      <c r="K29" s="61"/>
      <c r="L29" s="61"/>
      <c r="M29" s="61"/>
      <c r="N29" s="68"/>
      <c r="O29" s="64"/>
    </row>
    <row r="30" spans="1:18">
      <c r="A30" s="63" t="s">
        <v>14</v>
      </c>
      <c r="B30" s="85">
        <v>5090</v>
      </c>
      <c r="C30" s="58">
        <v>165</v>
      </c>
      <c r="D30" s="86">
        <v>41</v>
      </c>
      <c r="E30" s="87">
        <f>C30-D30</f>
        <v>124</v>
      </c>
      <c r="F30" s="26">
        <f t="shared" si="0"/>
        <v>5214</v>
      </c>
      <c r="G30" s="61"/>
      <c r="H30" s="61"/>
      <c r="I30" s="61"/>
      <c r="J30" s="61"/>
      <c r="K30" s="61"/>
      <c r="L30" s="61"/>
      <c r="M30" s="61"/>
      <c r="N30" s="61"/>
      <c r="O30" s="64"/>
    </row>
    <row r="31" spans="1:18">
      <c r="A31" s="63"/>
      <c r="B31" s="85">
        <v>0</v>
      </c>
      <c r="C31" s="58"/>
      <c r="D31" s="86"/>
      <c r="E31" s="87"/>
      <c r="F31" s="26">
        <f t="shared" si="0"/>
        <v>0</v>
      </c>
      <c r="G31" s="61"/>
      <c r="H31" s="61"/>
      <c r="I31" s="61"/>
      <c r="J31" s="61"/>
      <c r="K31" s="61"/>
      <c r="L31" s="61"/>
      <c r="M31" s="61"/>
      <c r="N31" s="61"/>
      <c r="O31" s="64"/>
    </row>
    <row r="32" spans="1:18">
      <c r="A32" s="63" t="s">
        <v>15</v>
      </c>
      <c r="B32" s="85">
        <v>188</v>
      </c>
      <c r="C32" s="58">
        <v>0</v>
      </c>
      <c r="D32" s="86">
        <v>26</v>
      </c>
      <c r="E32" s="87">
        <f>C32-D32</f>
        <v>-26</v>
      </c>
      <c r="F32" s="26">
        <f t="shared" si="0"/>
        <v>162</v>
      </c>
      <c r="G32" s="61"/>
      <c r="H32" s="61"/>
      <c r="I32" s="61"/>
      <c r="J32" s="61"/>
      <c r="K32" s="61"/>
      <c r="L32" s="61"/>
      <c r="M32" s="61"/>
      <c r="N32" s="61"/>
      <c r="O32" s="64"/>
    </row>
    <row r="33" spans="1:15">
      <c r="A33" s="63"/>
      <c r="B33" s="85">
        <v>0</v>
      </c>
      <c r="C33" s="58"/>
      <c r="D33" s="86"/>
      <c r="E33" s="87"/>
      <c r="F33" s="26">
        <f t="shared" si="0"/>
        <v>0</v>
      </c>
      <c r="G33" s="61"/>
      <c r="H33" s="61"/>
      <c r="I33" s="61"/>
      <c r="J33" s="61"/>
      <c r="K33" s="61"/>
      <c r="L33" s="61"/>
      <c r="M33" s="61"/>
      <c r="N33" s="61"/>
      <c r="O33" s="64"/>
    </row>
    <row r="34" spans="1:15">
      <c r="A34" s="63" t="s">
        <v>6</v>
      </c>
      <c r="B34" s="85">
        <v>22437</v>
      </c>
      <c r="C34" s="58">
        <v>0</v>
      </c>
      <c r="D34" s="86">
        <v>8</v>
      </c>
      <c r="E34" s="87">
        <f>C34-D34</f>
        <v>-8</v>
      </c>
      <c r="F34" s="26">
        <f t="shared" si="0"/>
        <v>22429</v>
      </c>
      <c r="G34" s="61"/>
      <c r="H34" s="61"/>
      <c r="I34" s="61"/>
      <c r="J34" s="61"/>
      <c r="K34" s="61"/>
      <c r="L34" s="61"/>
      <c r="M34" s="61"/>
      <c r="N34" s="61"/>
      <c r="O34" s="64"/>
    </row>
    <row r="35" spans="1:15">
      <c r="A35" s="63"/>
      <c r="B35" s="85">
        <v>0</v>
      </c>
      <c r="C35" s="58"/>
      <c r="D35" s="86"/>
      <c r="E35" s="87"/>
      <c r="F35" s="26">
        <f t="shared" si="0"/>
        <v>0</v>
      </c>
      <c r="G35" s="61"/>
      <c r="H35" s="61"/>
      <c r="I35" s="61"/>
      <c r="J35" s="61"/>
      <c r="K35" s="61"/>
      <c r="L35" s="61"/>
      <c r="M35" s="61"/>
      <c r="N35" s="61"/>
      <c r="O35" s="64"/>
    </row>
    <row r="36" spans="1:15">
      <c r="A36" s="63" t="s">
        <v>7</v>
      </c>
      <c r="B36" s="85">
        <v>192683</v>
      </c>
      <c r="C36" s="58">
        <v>258</v>
      </c>
      <c r="D36" s="86">
        <v>8</v>
      </c>
      <c r="E36" s="87">
        <f>C36-D36</f>
        <v>250</v>
      </c>
      <c r="F36" s="26">
        <f t="shared" si="0"/>
        <v>192933</v>
      </c>
      <c r="G36" s="61"/>
      <c r="H36" s="61"/>
      <c r="I36" s="61"/>
      <c r="J36" s="61"/>
      <c r="K36" s="61"/>
      <c r="L36" s="61"/>
      <c r="M36" s="61"/>
      <c r="N36" s="61"/>
      <c r="O36" s="64"/>
    </row>
    <row r="37" spans="1:15">
      <c r="A37" s="63"/>
      <c r="B37" s="85">
        <v>0</v>
      </c>
      <c r="C37" s="58"/>
      <c r="D37" s="86"/>
      <c r="E37" s="87"/>
      <c r="F37" s="26">
        <f t="shared" si="0"/>
        <v>0</v>
      </c>
      <c r="G37" s="61"/>
      <c r="H37" s="61"/>
      <c r="I37" s="61"/>
      <c r="J37" s="61"/>
      <c r="K37" s="61"/>
      <c r="L37" s="61"/>
      <c r="M37" s="61"/>
      <c r="N37" s="61"/>
      <c r="O37" s="64"/>
    </row>
    <row r="38" spans="1:15">
      <c r="A38" s="63" t="s">
        <v>19</v>
      </c>
      <c r="B38" s="85">
        <v>0</v>
      </c>
      <c r="C38" s="58">
        <v>0</v>
      </c>
      <c r="D38" s="93">
        <v>0</v>
      </c>
      <c r="E38" s="87">
        <f>C38-D38</f>
        <v>0</v>
      </c>
      <c r="F38" s="26">
        <v>0</v>
      </c>
      <c r="G38" s="61"/>
      <c r="H38" s="61"/>
      <c r="I38" s="61"/>
      <c r="J38" s="61"/>
      <c r="K38" s="61"/>
      <c r="L38" s="61"/>
      <c r="M38" s="61"/>
      <c r="N38" s="61"/>
      <c r="O38" s="64"/>
    </row>
    <row r="39" spans="1:15">
      <c r="A39" s="63"/>
      <c r="B39" s="85">
        <v>0</v>
      </c>
      <c r="C39" s="58"/>
      <c r="D39" s="86"/>
      <c r="E39" s="87"/>
      <c r="F39" s="26">
        <f t="shared" si="0"/>
        <v>0</v>
      </c>
      <c r="G39" s="61"/>
      <c r="H39" s="61"/>
      <c r="I39" s="61"/>
      <c r="J39" s="61"/>
      <c r="K39" s="61"/>
      <c r="L39" s="61"/>
      <c r="M39" s="61"/>
      <c r="N39" s="61"/>
      <c r="O39" s="64"/>
    </row>
    <row r="40" spans="1:15">
      <c r="A40" s="63" t="s">
        <v>20</v>
      </c>
      <c r="B40" s="8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  <c r="G40" s="61"/>
      <c r="H40" s="61"/>
      <c r="I40" s="61"/>
      <c r="J40" s="61"/>
      <c r="K40" s="61"/>
      <c r="L40" s="61"/>
      <c r="M40" s="61"/>
      <c r="N40" s="61"/>
      <c r="O40" s="64"/>
    </row>
    <row r="41" spans="1:15" s="69" customFormat="1">
      <c r="A41" s="63"/>
      <c r="B41" s="34">
        <v>0</v>
      </c>
      <c r="C41" s="58"/>
      <c r="D41" s="86"/>
      <c r="E41" s="87"/>
      <c r="F41" s="26">
        <f t="shared" ref="F41:F54" si="1">B41+E41</f>
        <v>0</v>
      </c>
      <c r="O41" s="64"/>
    </row>
    <row r="42" spans="1:15" s="69" customFormat="1">
      <c r="A42" s="63" t="s">
        <v>4</v>
      </c>
      <c r="B42" s="34">
        <v>0</v>
      </c>
      <c r="C42" s="58">
        <v>0</v>
      </c>
      <c r="D42" s="86">
        <v>0</v>
      </c>
      <c r="E42" s="87">
        <f>C42-D42</f>
        <v>0</v>
      </c>
      <c r="F42" s="26">
        <f t="shared" si="1"/>
        <v>0</v>
      </c>
      <c r="O42" s="64"/>
    </row>
    <row r="43" spans="1:15" s="69" customFormat="1" ht="13.1">
      <c r="A43" s="70"/>
      <c r="B43" s="34">
        <v>0</v>
      </c>
      <c r="C43" s="58"/>
      <c r="D43" s="86"/>
      <c r="E43" s="87"/>
      <c r="F43" s="26">
        <f t="shared" si="1"/>
        <v>0</v>
      </c>
      <c r="G43" s="71"/>
      <c r="H43" s="71"/>
      <c r="I43" s="71"/>
      <c r="J43" s="71"/>
      <c r="K43" s="71"/>
      <c r="L43" s="71"/>
      <c r="M43" s="71"/>
      <c r="N43" s="71"/>
      <c r="O43" s="71"/>
    </row>
    <row r="44" spans="1:15" s="69" customFormat="1" ht="13.1">
      <c r="A44" s="70" t="s">
        <v>49</v>
      </c>
      <c r="B44" s="85">
        <v>246097</v>
      </c>
      <c r="C44" s="58">
        <f>SUM(C24:C42)</f>
        <v>3007</v>
      </c>
      <c r="D44" s="90">
        <f>SUM(D24:D42)</f>
        <v>334</v>
      </c>
      <c r="E44" s="87">
        <f>C44-D44</f>
        <v>2673</v>
      </c>
      <c r="F44" s="26">
        <f t="shared" si="1"/>
        <v>248770</v>
      </c>
      <c r="G44" s="71"/>
      <c r="H44" s="71"/>
      <c r="I44" s="71"/>
      <c r="J44" s="71"/>
      <c r="K44" s="71"/>
      <c r="L44" s="71"/>
      <c r="M44" s="71"/>
      <c r="N44" s="71"/>
      <c r="O44" s="71"/>
    </row>
    <row r="45" spans="1:15" s="69" customFormat="1">
      <c r="B45" s="34">
        <v>0</v>
      </c>
      <c r="C45" s="34"/>
      <c r="D45" s="86"/>
      <c r="E45" s="87"/>
      <c r="F45" s="26">
        <f t="shared" si="1"/>
        <v>0</v>
      </c>
      <c r="G45" s="71"/>
      <c r="H45" s="71"/>
      <c r="I45" s="71"/>
      <c r="J45" s="71"/>
      <c r="K45" s="71"/>
      <c r="L45" s="71"/>
      <c r="M45" s="71"/>
      <c r="N45" s="71"/>
      <c r="O45" s="71"/>
    </row>
    <row r="46" spans="1:15" s="69" customFormat="1">
      <c r="A46" s="69" t="s">
        <v>25</v>
      </c>
      <c r="B46" s="34">
        <v>1849340</v>
      </c>
      <c r="C46" s="34">
        <f>C10</f>
        <v>28836</v>
      </c>
      <c r="D46" s="86">
        <f>D10</f>
        <v>5411</v>
      </c>
      <c r="E46" s="87">
        <f>C46-D46</f>
        <v>23425</v>
      </c>
      <c r="F46" s="26">
        <f t="shared" si="1"/>
        <v>1872765</v>
      </c>
      <c r="G46" s="71"/>
      <c r="H46" s="71"/>
      <c r="I46" s="71"/>
      <c r="J46" s="71"/>
      <c r="K46" s="71"/>
      <c r="L46" s="71"/>
      <c r="M46" s="71"/>
      <c r="N46" s="71"/>
      <c r="O46" s="71"/>
    </row>
    <row r="47" spans="1:15" s="69" customFormat="1">
      <c r="A47" s="69" t="s">
        <v>43</v>
      </c>
      <c r="B47" s="88">
        <v>2036291</v>
      </c>
      <c r="C47" s="34">
        <f>SUM(C21,C44)</f>
        <v>5665</v>
      </c>
      <c r="D47" s="86">
        <f>SUM(D21,D44)</f>
        <v>5842</v>
      </c>
      <c r="E47" s="87">
        <f>C47-D47</f>
        <v>-177</v>
      </c>
      <c r="F47" s="26">
        <f t="shared" si="1"/>
        <v>2036114</v>
      </c>
      <c r="G47" s="71"/>
      <c r="H47" s="71"/>
      <c r="I47" s="71"/>
      <c r="J47" s="71"/>
      <c r="K47" s="71"/>
      <c r="L47" s="71"/>
      <c r="M47" s="71"/>
      <c r="N47" s="71"/>
      <c r="O47" s="71"/>
    </row>
    <row r="48" spans="1:15" s="69" customFormat="1">
      <c r="A48" s="72" t="s">
        <v>3</v>
      </c>
      <c r="B48" s="34">
        <v>3885631</v>
      </c>
      <c r="C48" s="34">
        <f>C46+C47</f>
        <v>34501</v>
      </c>
      <c r="D48" s="86">
        <f>D46+D47</f>
        <v>11253</v>
      </c>
      <c r="E48" s="87">
        <f>C48-D48</f>
        <v>23248</v>
      </c>
      <c r="F48" s="26">
        <f t="shared" si="1"/>
        <v>3908879</v>
      </c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3.6" customHeight="1">
      <c r="A49" s="72"/>
      <c r="B49" s="34">
        <v>0</v>
      </c>
      <c r="C49" s="34"/>
      <c r="D49" s="86"/>
      <c r="E49" s="87"/>
      <c r="F49" s="26">
        <f t="shared" si="1"/>
        <v>0</v>
      </c>
      <c r="G49" s="73"/>
      <c r="H49" s="73"/>
      <c r="I49" s="73"/>
      <c r="J49" s="73"/>
      <c r="K49" s="73"/>
      <c r="L49" s="73"/>
      <c r="M49" s="73"/>
      <c r="N49" s="73"/>
      <c r="O49" s="73"/>
    </row>
    <row r="50" spans="1:15" s="69" customFormat="1" ht="13.1">
      <c r="A50" s="74" t="s">
        <v>32</v>
      </c>
      <c r="B50" s="34">
        <v>0</v>
      </c>
      <c r="C50" s="85"/>
      <c r="D50" s="86"/>
      <c r="E50" s="87"/>
      <c r="F50" s="26">
        <f t="shared" si="1"/>
        <v>0</v>
      </c>
      <c r="O50" s="59"/>
    </row>
    <row r="51" spans="1:15">
      <c r="A51" s="75" t="s">
        <v>33</v>
      </c>
      <c r="B51" s="47">
        <v>9292</v>
      </c>
      <c r="C51" s="85">
        <v>29</v>
      </c>
      <c r="D51" s="86">
        <v>295</v>
      </c>
      <c r="E51" s="87">
        <f>C51-D51</f>
        <v>-266</v>
      </c>
      <c r="F51" s="26">
        <f t="shared" si="1"/>
        <v>9026</v>
      </c>
      <c r="G51" s="61"/>
      <c r="H51" s="61"/>
      <c r="I51" s="61"/>
      <c r="J51" s="61"/>
      <c r="K51" s="61"/>
      <c r="L51" s="61"/>
      <c r="M51" s="61"/>
      <c r="N51" s="61"/>
    </row>
    <row r="52" spans="1:15">
      <c r="A52" s="75" t="s">
        <v>34</v>
      </c>
      <c r="B52" s="47">
        <v>651</v>
      </c>
      <c r="C52" s="88">
        <v>1</v>
      </c>
      <c r="D52" s="86">
        <v>20</v>
      </c>
      <c r="E52" s="87">
        <f>C52-D52</f>
        <v>-19</v>
      </c>
      <c r="F52" s="26">
        <f t="shared" si="1"/>
        <v>632</v>
      </c>
    </row>
    <row r="53" spans="1:15">
      <c r="A53" s="95" t="s">
        <v>50</v>
      </c>
      <c r="B53" s="47">
        <v>17071</v>
      </c>
      <c r="C53" s="88" t="s">
        <v>55</v>
      </c>
      <c r="D53" s="86" t="s">
        <v>55</v>
      </c>
      <c r="E53" s="87">
        <v>2527</v>
      </c>
      <c r="F53" s="26">
        <f t="shared" si="1"/>
        <v>19598</v>
      </c>
      <c r="G53" s="61"/>
      <c r="H53" s="61"/>
      <c r="I53" s="61"/>
      <c r="J53" s="61"/>
      <c r="K53" s="61"/>
      <c r="L53" s="61"/>
      <c r="M53" s="61"/>
      <c r="N53" s="61"/>
    </row>
    <row r="54" spans="1:15">
      <c r="A54" s="95" t="s">
        <v>51</v>
      </c>
      <c r="B54" s="47">
        <v>76</v>
      </c>
      <c r="C54" s="88">
        <v>0</v>
      </c>
      <c r="D54" s="86">
        <v>6</v>
      </c>
      <c r="E54" s="87">
        <f>C54-D54</f>
        <v>-6</v>
      </c>
      <c r="F54" s="26">
        <f t="shared" si="1"/>
        <v>70</v>
      </c>
      <c r="G54" s="61"/>
      <c r="H54" s="61"/>
      <c r="I54" s="61"/>
      <c r="J54" s="61"/>
      <c r="K54" s="61"/>
      <c r="L54" s="61"/>
      <c r="M54" s="61"/>
      <c r="N54" s="61"/>
    </row>
    <row r="55" spans="1:15">
      <c r="A55" s="75" t="s">
        <v>3</v>
      </c>
      <c r="B55" s="47">
        <f>SUM(B51:B54)</f>
        <v>27090</v>
      </c>
      <c r="C55" s="88">
        <f>SUM(C51:C54)</f>
        <v>30</v>
      </c>
      <c r="D55" s="86">
        <f>SUM(D51:D54)</f>
        <v>321</v>
      </c>
      <c r="E55" s="87">
        <f>SUM(E51:E54)</f>
        <v>2236</v>
      </c>
      <c r="F55" s="26">
        <f>B55+E55</f>
        <v>29326</v>
      </c>
    </row>
    <row r="56" spans="1:15">
      <c r="F56" s="26"/>
    </row>
    <row r="57" spans="1:15">
      <c r="F57" s="26"/>
    </row>
    <row r="58" spans="1:15">
      <c r="F58" s="26"/>
    </row>
    <row r="59" spans="1:15">
      <c r="F59" s="26"/>
    </row>
    <row r="60" spans="1:15">
      <c r="F60" s="26"/>
    </row>
    <row r="61" spans="1:15">
      <c r="F61" s="26"/>
    </row>
    <row r="62" spans="1:15">
      <c r="F62" s="26"/>
    </row>
    <row r="63" spans="1:15">
      <c r="F63" s="26"/>
    </row>
    <row r="64" spans="1:15">
      <c r="F64" s="26"/>
    </row>
    <row r="65" spans="6:6">
      <c r="F65" s="26"/>
    </row>
  </sheetData>
  <phoneticPr fontId="2" type="noConversion"/>
  <printOptions horizontalCentered="1" gridLines="1"/>
  <pageMargins left="0.17" right="0.18" top="0.82" bottom="0.65" header="0.5" footer="0.16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showZeros="0" zoomScaleNormal="100" workbookViewId="0">
      <pane xSplit="1" ySplit="2" topLeftCell="B41" activePane="bottomRight" state="frozen"/>
      <selection pane="topRight" activeCell="C1" sqref="C1"/>
      <selection pane="bottomLeft" activeCell="A3" sqref="A3"/>
      <selection pane="bottomRight" activeCell="B55" sqref="B55:F55"/>
    </sheetView>
  </sheetViews>
  <sheetFormatPr defaultColWidth="9.125" defaultRowHeight="12.45"/>
  <cols>
    <col min="1" max="1" width="30.25" style="42" bestFit="1" customWidth="1"/>
    <col min="2" max="2" width="12.875" style="42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9.125" style="42"/>
  </cols>
  <sheetData>
    <row r="1" spans="1:6" s="43" customFormat="1" ht="13.1">
      <c r="A1" s="2" t="s">
        <v>22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3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491</v>
      </c>
      <c r="D4" s="86">
        <v>108</v>
      </c>
      <c r="E4" s="87">
        <f>C4-D4</f>
        <v>383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56</v>
      </c>
      <c r="D6" s="86">
        <v>1358</v>
      </c>
      <c r="E6" s="87">
        <f>C6-D6</f>
        <v>-1302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47523</v>
      </c>
      <c r="C10" s="85">
        <f>SUM(C4:C9)</f>
        <v>547</v>
      </c>
      <c r="D10" s="86">
        <f>SUM(D4:D9)</f>
        <v>1466</v>
      </c>
      <c r="E10" s="87">
        <f>C10-D10</f>
        <v>-919</v>
      </c>
      <c r="F10" s="26">
        <f t="shared" si="0"/>
        <v>46604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0</v>
      </c>
      <c r="C13" s="85">
        <v>0</v>
      </c>
      <c r="D13" s="86">
        <v>0</v>
      </c>
      <c r="E13" s="87">
        <f>C13-D13</f>
        <v>0</v>
      </c>
      <c r="F13" s="26">
        <f t="shared" si="0"/>
        <v>0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0</v>
      </c>
      <c r="C15" s="85">
        <v>0</v>
      </c>
      <c r="D15" s="86">
        <v>0</v>
      </c>
      <c r="E15" s="87">
        <f>C15-D15</f>
        <v>0</v>
      </c>
      <c r="F15" s="26">
        <f t="shared" si="0"/>
        <v>0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0</v>
      </c>
      <c r="C17" s="58"/>
      <c r="D17" s="86"/>
      <c r="E17" s="87"/>
      <c r="F17" s="26">
        <f t="shared" si="0"/>
        <v>0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0</v>
      </c>
      <c r="C19" s="58"/>
      <c r="D19" s="86"/>
      <c r="E19" s="87"/>
      <c r="F19" s="26">
        <f t="shared" si="0"/>
        <v>0</v>
      </c>
    </row>
    <row r="20" spans="1:6">
      <c r="A20" s="57"/>
      <c r="B20" s="11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0</v>
      </c>
      <c r="C21" s="58">
        <f>SUM(C13,C15,C17,C19)</f>
        <v>0</v>
      </c>
      <c r="D21" s="86">
        <f>SUM(D13,D15,D17,D19)</f>
        <v>0</v>
      </c>
      <c r="E21" s="87">
        <f>C21-D21</f>
        <v>0</v>
      </c>
      <c r="F21" s="26">
        <f t="shared" si="0"/>
        <v>0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" customFormat="1">
      <c r="A24" s="56" t="s">
        <v>18</v>
      </c>
      <c r="B24" s="5">
        <v>0</v>
      </c>
      <c r="C24" s="58">
        <v>0</v>
      </c>
      <c r="D24" s="86">
        <v>0</v>
      </c>
      <c r="E24" s="87">
        <f>C24-D24</f>
        <v>0</v>
      </c>
      <c r="F24" s="26">
        <f t="shared" si="0"/>
        <v>0</v>
      </c>
    </row>
    <row r="25" spans="1:6" s="3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" customFormat="1">
      <c r="A26" s="56" t="s">
        <v>17</v>
      </c>
      <c r="B26" s="5">
        <v>0</v>
      </c>
      <c r="C26" s="58">
        <v>0</v>
      </c>
      <c r="D26" s="86">
        <v>0</v>
      </c>
      <c r="E26" s="87">
        <f>C26-D26</f>
        <v>0</v>
      </c>
      <c r="F26" s="26">
        <f t="shared" si="0"/>
        <v>0</v>
      </c>
    </row>
    <row r="27" spans="1:6" s="3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5">
        <v>0</v>
      </c>
      <c r="C28" s="58">
        <v>0</v>
      </c>
      <c r="D28" s="86">
        <v>0</v>
      </c>
      <c r="E28" s="87">
        <f>C28-D28</f>
        <v>0</v>
      </c>
      <c r="F28" s="26">
        <f t="shared" si="0"/>
        <v>0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5">
        <v>0</v>
      </c>
      <c r="C30" s="58">
        <v>0</v>
      </c>
      <c r="D30" s="86">
        <v>0</v>
      </c>
      <c r="E30" s="87">
        <f>C30-D30</f>
        <v>0</v>
      </c>
      <c r="F30" s="26">
        <f t="shared" si="0"/>
        <v>0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0</v>
      </c>
      <c r="C32" s="58">
        <v>0</v>
      </c>
      <c r="D32" s="86">
        <v>0</v>
      </c>
      <c r="E32" s="87">
        <f>C32-D32</f>
        <v>0</v>
      </c>
      <c r="F32" s="26">
        <f t="shared" si="0"/>
        <v>0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0</v>
      </c>
      <c r="C34" s="58">
        <v>0</v>
      </c>
      <c r="D34" s="86">
        <v>0</v>
      </c>
      <c r="E34" s="87">
        <f>C34-D34</f>
        <v>0</v>
      </c>
      <c r="F34" s="26">
        <f t="shared" si="0"/>
        <v>0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5">
        <v>0</v>
      </c>
      <c r="C36" s="58">
        <v>0</v>
      </c>
      <c r="D36" s="86">
        <v>0</v>
      </c>
      <c r="E36" s="87">
        <f>C36-D36</f>
        <v>0</v>
      </c>
      <c r="F36" s="26">
        <f t="shared" si="0"/>
        <v>0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0</v>
      </c>
      <c r="C42" s="58">
        <v>0</v>
      </c>
      <c r="D42" s="86">
        <v>0</v>
      </c>
      <c r="E42" s="87">
        <f>C42-D42</f>
        <v>0</v>
      </c>
      <c r="F42" s="26">
        <f t="shared" si="0"/>
        <v>0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12">
        <v>0</v>
      </c>
      <c r="C44" s="58">
        <f>SUM(C24:C42)</f>
        <v>0</v>
      </c>
      <c r="D44" s="90">
        <f>SUM(D24:D42)</f>
        <v>0</v>
      </c>
      <c r="E44" s="87">
        <f>C44-D44</f>
        <v>0</v>
      </c>
      <c r="F44" s="26">
        <f t="shared" si="0"/>
        <v>0</v>
      </c>
    </row>
    <row r="45" spans="1:6">
      <c r="A45" s="7"/>
      <c r="B45" s="15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15">
        <v>47523</v>
      </c>
      <c r="C46" s="34">
        <f>C10</f>
        <v>547</v>
      </c>
      <c r="D46" s="86">
        <f>D10</f>
        <v>1466</v>
      </c>
      <c r="E46" s="87">
        <f>C46-D46</f>
        <v>-919</v>
      </c>
      <c r="F46" s="26">
        <f t="shared" si="0"/>
        <v>46604</v>
      </c>
    </row>
    <row r="47" spans="1:6">
      <c r="A47" s="69" t="s">
        <v>43</v>
      </c>
      <c r="B47" s="15">
        <v>0</v>
      </c>
      <c r="C47" s="34">
        <f>SUM(C21,C44)</f>
        <v>0</v>
      </c>
      <c r="D47" s="86">
        <f>SUM(D21,D44)</f>
        <v>0</v>
      </c>
      <c r="E47" s="87">
        <f>C47-D47</f>
        <v>0</v>
      </c>
      <c r="F47" s="26">
        <f t="shared" si="0"/>
        <v>0</v>
      </c>
    </row>
    <row r="48" spans="1:6">
      <c r="A48" s="72" t="s">
        <v>3</v>
      </c>
      <c r="B48" s="15">
        <v>47523</v>
      </c>
      <c r="C48" s="34">
        <f>C46+C47</f>
        <v>547</v>
      </c>
      <c r="D48" s="86">
        <f>D46+D47</f>
        <v>1466</v>
      </c>
      <c r="E48" s="87">
        <f>C48-D48</f>
        <v>-919</v>
      </c>
      <c r="F48" s="26">
        <f t="shared" si="0"/>
        <v>46604</v>
      </c>
    </row>
    <row r="49" spans="1:16">
      <c r="A49" s="8"/>
      <c r="B49" s="15">
        <v>0</v>
      </c>
      <c r="C49" s="34"/>
      <c r="D49" s="86"/>
      <c r="E49" s="87"/>
      <c r="F49" s="26">
        <f t="shared" si="0"/>
        <v>0</v>
      </c>
    </row>
    <row r="50" spans="1:16" ht="13.1">
      <c r="A50" s="45" t="s">
        <v>32</v>
      </c>
      <c r="B50" s="44">
        <v>0</v>
      </c>
      <c r="C50" s="85"/>
      <c r="D50" s="86"/>
      <c r="E50" s="87"/>
      <c r="F50" s="26">
        <f t="shared" si="0"/>
        <v>0</v>
      </c>
    </row>
    <row r="51" spans="1:16">
      <c r="A51" s="75" t="s">
        <v>33</v>
      </c>
      <c r="B51" s="47">
        <v>153</v>
      </c>
      <c r="C51" s="85">
        <v>1</v>
      </c>
      <c r="D51" s="86">
        <v>4</v>
      </c>
      <c r="E51" s="87">
        <f>C51-D51</f>
        <v>-3</v>
      </c>
      <c r="F51" s="26">
        <f t="shared" si="0"/>
        <v>150</v>
      </c>
    </row>
    <row r="52" spans="1:16">
      <c r="A52" s="75" t="s">
        <v>34</v>
      </c>
      <c r="B52" s="47">
        <v>8</v>
      </c>
      <c r="C52" s="88">
        <v>0</v>
      </c>
      <c r="D52" s="86">
        <v>0</v>
      </c>
      <c r="E52" s="87"/>
      <c r="F52" s="26">
        <f>B52+E52</f>
        <v>8</v>
      </c>
    </row>
    <row r="53" spans="1:16">
      <c r="A53" s="95" t="s">
        <v>50</v>
      </c>
      <c r="B53" s="47">
        <v>1174</v>
      </c>
      <c r="C53" s="88" t="s">
        <v>55</v>
      </c>
      <c r="D53" s="86" t="s">
        <v>55</v>
      </c>
      <c r="E53" s="87">
        <v>204</v>
      </c>
      <c r="F53" s="26">
        <f>B53+E53</f>
        <v>1378</v>
      </c>
    </row>
    <row r="54" spans="1:16">
      <c r="A54" s="95" t="s">
        <v>51</v>
      </c>
      <c r="B54" s="47">
        <v>0</v>
      </c>
      <c r="C54" s="88">
        <v>0</v>
      </c>
      <c r="D54" s="86">
        <v>0</v>
      </c>
      <c r="E54" s="87"/>
      <c r="F54" s="26">
        <f t="shared" si="0"/>
        <v>0</v>
      </c>
    </row>
    <row r="55" spans="1:16" s="59" customFormat="1">
      <c r="A55" s="75" t="s">
        <v>3</v>
      </c>
      <c r="B55" s="47">
        <f>SUM(B51:B54)</f>
        <v>1335</v>
      </c>
      <c r="C55" s="88">
        <f>SUM(C51:C54)</f>
        <v>1</v>
      </c>
      <c r="D55" s="86">
        <f>SUM(D51:D54)</f>
        <v>4</v>
      </c>
      <c r="E55" s="87">
        <f>SUM(E51:E54)</f>
        <v>201</v>
      </c>
      <c r="F55" s="26">
        <f>B55+E55</f>
        <v>1536</v>
      </c>
      <c r="P55" s="62"/>
    </row>
    <row r="56" spans="1:16">
      <c r="F56" s="26"/>
    </row>
    <row r="57" spans="1:16">
      <c r="F57" s="26"/>
    </row>
    <row r="58" spans="1:16">
      <c r="F58" s="26"/>
    </row>
    <row r="59" spans="1:16">
      <c r="F59" s="26"/>
    </row>
    <row r="60" spans="1:16">
      <c r="F60" s="26"/>
    </row>
    <row r="61" spans="1:16" s="7" customFormat="1">
      <c r="C61" s="88"/>
      <c r="D61" s="89"/>
      <c r="E61" s="91"/>
      <c r="F61" s="26"/>
    </row>
    <row r="62" spans="1:16" s="7" customFormat="1">
      <c r="C62" s="88"/>
      <c r="D62" s="89"/>
      <c r="E62" s="91"/>
      <c r="F62" s="26"/>
    </row>
    <row r="63" spans="1:16" s="7" customFormat="1">
      <c r="C63" s="88"/>
      <c r="D63" s="89"/>
      <c r="E63" s="91"/>
      <c r="F63" s="26"/>
    </row>
    <row r="64" spans="1:16" s="7" customFormat="1">
      <c r="C64" s="88"/>
      <c r="D64" s="89"/>
      <c r="E64" s="91"/>
      <c r="F64" s="26"/>
    </row>
    <row r="65" spans="3:6" s="7" customFormat="1">
      <c r="C65" s="88"/>
      <c r="D65" s="89"/>
      <c r="E65" s="91"/>
      <c r="F65" s="26"/>
    </row>
    <row r="66" spans="3:6" s="7" customFormat="1">
      <c r="C66" s="88"/>
      <c r="D66" s="89"/>
      <c r="E66" s="91"/>
      <c r="F66" s="3"/>
    </row>
    <row r="67" spans="3:6" s="7" customFormat="1">
      <c r="C67" s="88"/>
      <c r="D67" s="89"/>
      <c r="E67" s="91"/>
      <c r="F67" s="3"/>
    </row>
    <row r="68" spans="3:6" s="7" customFormat="1">
      <c r="C68" s="88"/>
      <c r="D68" s="89"/>
      <c r="E68" s="91"/>
      <c r="F68" s="3"/>
    </row>
    <row r="69" spans="3:6" s="7" customFormat="1">
      <c r="C69" s="88"/>
      <c r="D69" s="89"/>
      <c r="E69" s="91"/>
      <c r="F69" s="3"/>
    </row>
    <row r="70" spans="3:6" s="7" customFormat="1">
      <c r="C70" s="88"/>
      <c r="D70" s="89"/>
      <c r="E70" s="91"/>
      <c r="F70" s="3"/>
    </row>
    <row r="71" spans="3:6" s="7" customFormat="1">
      <c r="C71" s="88"/>
      <c r="D71" s="89"/>
      <c r="E71" s="91"/>
      <c r="F71" s="3"/>
    </row>
    <row r="72" spans="3:6" s="3" customFormat="1">
      <c r="C72" s="88"/>
      <c r="D72" s="89"/>
      <c r="E72" s="91"/>
    </row>
    <row r="73" spans="3:6" s="7" customFormat="1">
      <c r="C73" s="88"/>
      <c r="D73" s="89"/>
      <c r="E73" s="91"/>
      <c r="F73" s="3"/>
    </row>
  </sheetData>
  <phoneticPr fontId="2" type="noConversion"/>
  <printOptions horizontalCentered="1" gridLines="1"/>
  <pageMargins left="0.42" right="0.46" top="0.61" bottom="0.81" header="0.28999999999999998" footer="0.5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showZero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22" sqref="E22"/>
    </sheetView>
  </sheetViews>
  <sheetFormatPr defaultColWidth="10.875" defaultRowHeight="12.45"/>
  <cols>
    <col min="1" max="1" width="30.25" style="3" bestFit="1" customWidth="1"/>
    <col min="2" max="2" width="11.25" style="3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0.875" style="41"/>
  </cols>
  <sheetData>
    <row r="1" spans="1:6" ht="13.1">
      <c r="A1" s="2" t="s">
        <v>10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17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16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278</v>
      </c>
      <c r="D4" s="86">
        <v>1884</v>
      </c>
      <c r="E4" s="87">
        <f>C4-D4</f>
        <v>-1606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28</v>
      </c>
      <c r="D6" s="86">
        <v>45044</v>
      </c>
      <c r="E6" s="87">
        <f>C6-D6</f>
        <v>-45016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210907</v>
      </c>
      <c r="C10" s="85">
        <f>SUM(C4:C9)</f>
        <v>306</v>
      </c>
      <c r="D10" s="86">
        <f>SUM(D4:D9)</f>
        <v>46928</v>
      </c>
      <c r="E10" s="87">
        <f>C10-D10</f>
        <v>-46622</v>
      </c>
      <c r="F10" s="26">
        <f t="shared" si="0"/>
        <v>164285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1021</v>
      </c>
      <c r="C13" s="85">
        <v>0</v>
      </c>
      <c r="D13" s="86">
        <v>169</v>
      </c>
      <c r="E13" s="87">
        <f>C13-D13</f>
        <v>-169</v>
      </c>
      <c r="F13" s="26">
        <f t="shared" si="0"/>
        <v>852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11938</v>
      </c>
      <c r="C15" s="85">
        <v>0</v>
      </c>
      <c r="D15" s="86">
        <v>1</v>
      </c>
      <c r="E15" s="87">
        <f>C15-D15</f>
        <v>-1</v>
      </c>
      <c r="F15" s="26">
        <f t="shared" si="0"/>
        <v>11937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24</v>
      </c>
      <c r="C17" s="58"/>
      <c r="D17" s="86"/>
      <c r="E17" s="87"/>
      <c r="F17" s="26">
        <f t="shared" si="0"/>
        <v>24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74</v>
      </c>
      <c r="C19" s="58"/>
      <c r="D19" s="86"/>
      <c r="E19" s="87"/>
      <c r="F19" s="26">
        <f t="shared" si="0"/>
        <v>74</v>
      </c>
    </row>
    <row r="20" spans="1:6">
      <c r="A20" s="57"/>
      <c r="B20" s="11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13057</v>
      </c>
      <c r="C21" s="58">
        <f>SUM(C13,C15,C17,C19)</f>
        <v>0</v>
      </c>
      <c r="D21" s="86">
        <f>SUM(D13,D15,D17,D19)</f>
        <v>170</v>
      </c>
      <c r="E21" s="87">
        <f>C21-D21</f>
        <v>-170</v>
      </c>
      <c r="F21" s="26">
        <f t="shared" si="0"/>
        <v>12887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16" customFormat="1">
      <c r="A24" s="56" t="s">
        <v>18</v>
      </c>
      <c r="B24" s="116">
        <v>82</v>
      </c>
      <c r="C24" s="58">
        <v>1</v>
      </c>
      <c r="D24" s="86">
        <v>0</v>
      </c>
      <c r="E24" s="87">
        <f>C24-D24</f>
        <v>1</v>
      </c>
      <c r="F24" s="26">
        <f t="shared" si="0"/>
        <v>83</v>
      </c>
    </row>
    <row r="25" spans="1:6" s="16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16" customFormat="1">
      <c r="A26" s="56" t="s">
        <v>17</v>
      </c>
      <c r="B26" s="5">
        <v>595</v>
      </c>
      <c r="C26" s="58">
        <v>0</v>
      </c>
      <c r="D26" s="86">
        <v>0</v>
      </c>
      <c r="E26" s="87">
        <f>C26-D26</f>
        <v>0</v>
      </c>
      <c r="F26" s="26">
        <f t="shared" si="0"/>
        <v>595</v>
      </c>
    </row>
    <row r="27" spans="1:6" s="16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5">
        <v>4521</v>
      </c>
      <c r="C28" s="58">
        <v>0</v>
      </c>
      <c r="D28" s="86">
        <v>0</v>
      </c>
      <c r="E28" s="87">
        <f>C28-D28</f>
        <v>0</v>
      </c>
      <c r="F28" s="26">
        <f t="shared" si="0"/>
        <v>4521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5">
        <v>70</v>
      </c>
      <c r="C30" s="58">
        <v>0</v>
      </c>
      <c r="D30" s="86">
        <v>1</v>
      </c>
      <c r="E30" s="87">
        <f>C30-D30</f>
        <v>-1</v>
      </c>
      <c r="F30" s="26">
        <f t="shared" si="0"/>
        <v>69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101</v>
      </c>
      <c r="C32" s="58">
        <v>0</v>
      </c>
      <c r="D32" s="86">
        <v>0</v>
      </c>
      <c r="E32" s="87">
        <f>C32-D32</f>
        <v>0</v>
      </c>
      <c r="F32" s="26">
        <f t="shared" si="0"/>
        <v>101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19565</v>
      </c>
      <c r="C34" s="58">
        <v>0</v>
      </c>
      <c r="D34" s="86">
        <v>0</v>
      </c>
      <c r="E34" s="87">
        <f>C34-D34</f>
        <v>0</v>
      </c>
      <c r="F34" s="26">
        <f t="shared" si="0"/>
        <v>19565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5">
        <v>2</v>
      </c>
      <c r="C36" s="58">
        <v>0</v>
      </c>
      <c r="D36" s="86">
        <v>0</v>
      </c>
      <c r="E36" s="87">
        <f>C36-D36</f>
        <v>0</v>
      </c>
      <c r="F36" s="26">
        <f t="shared" si="0"/>
        <v>2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748</v>
      </c>
      <c r="C42" s="58">
        <v>0</v>
      </c>
      <c r="D42" s="86">
        <v>0</v>
      </c>
      <c r="E42" s="87">
        <f>C42-D42</f>
        <v>0</v>
      </c>
      <c r="F42" s="26">
        <f t="shared" si="0"/>
        <v>748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12">
        <v>25684</v>
      </c>
      <c r="C44" s="58">
        <f>SUM(C24:C42)</f>
        <v>1</v>
      </c>
      <c r="D44" s="90">
        <f>SUM(D24:D42)</f>
        <v>1</v>
      </c>
      <c r="E44" s="87">
        <f>C44-D44</f>
        <v>0</v>
      </c>
      <c r="F44" s="26">
        <f>B44+E44</f>
        <v>25684</v>
      </c>
    </row>
    <row r="45" spans="1:6">
      <c r="A45" s="7"/>
      <c r="B45" s="15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15">
        <v>210907</v>
      </c>
      <c r="C46" s="34">
        <f>C10</f>
        <v>306</v>
      </c>
      <c r="D46" s="86">
        <f>D10</f>
        <v>46928</v>
      </c>
      <c r="E46" s="87">
        <f>C46-D46</f>
        <v>-46622</v>
      </c>
      <c r="F46" s="26">
        <f t="shared" si="0"/>
        <v>164285</v>
      </c>
    </row>
    <row r="47" spans="1:6">
      <c r="A47" s="69" t="s">
        <v>43</v>
      </c>
      <c r="B47" s="13">
        <v>38741</v>
      </c>
      <c r="C47" s="34">
        <f>SUM(C21,C44)</f>
        <v>1</v>
      </c>
      <c r="D47" s="86">
        <f>SUM(D21,D44)</f>
        <v>171</v>
      </c>
      <c r="E47" s="87">
        <f>C47-D47</f>
        <v>-170</v>
      </c>
      <c r="F47" s="26">
        <f t="shared" si="0"/>
        <v>38571</v>
      </c>
    </row>
    <row r="48" spans="1:6">
      <c r="A48" s="72" t="s">
        <v>3</v>
      </c>
      <c r="B48" s="15">
        <v>249648</v>
      </c>
      <c r="C48" s="34">
        <f>C46+C47</f>
        <v>307</v>
      </c>
      <c r="D48" s="86">
        <f>D46+D47</f>
        <v>47099</v>
      </c>
      <c r="E48" s="87">
        <f>C48-D48</f>
        <v>-46792</v>
      </c>
      <c r="F48" s="26">
        <f t="shared" si="0"/>
        <v>202856</v>
      </c>
    </row>
    <row r="49" spans="1:16">
      <c r="A49" s="8"/>
      <c r="B49" s="15">
        <v>0</v>
      </c>
      <c r="C49" s="34"/>
      <c r="D49" s="86"/>
      <c r="E49" s="87"/>
      <c r="F49" s="26">
        <f t="shared" si="0"/>
        <v>0</v>
      </c>
    </row>
    <row r="50" spans="1:16" ht="13.1">
      <c r="A50" s="45" t="s">
        <v>32</v>
      </c>
      <c r="B50" s="24">
        <v>0</v>
      </c>
      <c r="C50" s="85"/>
      <c r="D50" s="86"/>
      <c r="E50" s="87"/>
      <c r="F50" s="26">
        <f t="shared" si="0"/>
        <v>0</v>
      </c>
    </row>
    <row r="51" spans="1:16">
      <c r="A51" s="75" t="s">
        <v>33</v>
      </c>
      <c r="B51" s="47">
        <v>598</v>
      </c>
      <c r="C51" s="85">
        <v>0</v>
      </c>
      <c r="D51" s="86">
        <v>11</v>
      </c>
      <c r="E51" s="87">
        <f>C51-D51</f>
        <v>-11</v>
      </c>
      <c r="F51" s="26">
        <f t="shared" si="0"/>
        <v>587</v>
      </c>
    </row>
    <row r="52" spans="1:16">
      <c r="A52" s="75" t="s">
        <v>34</v>
      </c>
      <c r="B52" s="47">
        <v>1</v>
      </c>
      <c r="C52" s="88">
        <v>0</v>
      </c>
      <c r="D52" s="86">
        <v>0</v>
      </c>
      <c r="E52" s="87">
        <f>C52-D52</f>
        <v>0</v>
      </c>
      <c r="F52" s="26">
        <f>B52+E52</f>
        <v>1</v>
      </c>
    </row>
    <row r="53" spans="1:16">
      <c r="A53" s="95" t="s">
        <v>50</v>
      </c>
      <c r="B53" s="47">
        <v>3688</v>
      </c>
      <c r="C53" s="88" t="s">
        <v>55</v>
      </c>
      <c r="D53" s="86" t="s">
        <v>55</v>
      </c>
      <c r="E53" s="87">
        <v>1072</v>
      </c>
      <c r="F53" s="26">
        <f>B53+E53</f>
        <v>4760</v>
      </c>
    </row>
    <row r="54" spans="1:16">
      <c r="A54" s="95" t="s">
        <v>51</v>
      </c>
      <c r="B54" s="47">
        <v>0</v>
      </c>
      <c r="C54" s="88">
        <v>0</v>
      </c>
      <c r="D54" s="86">
        <v>0</v>
      </c>
      <c r="E54" s="87">
        <f>C54-D54</f>
        <v>0</v>
      </c>
      <c r="F54" s="26">
        <f t="shared" si="0"/>
        <v>0</v>
      </c>
    </row>
    <row r="55" spans="1:16" s="59" customFormat="1">
      <c r="A55" s="75" t="s">
        <v>3</v>
      </c>
      <c r="B55" s="47">
        <f>SUM(B51:B54)</f>
        <v>4287</v>
      </c>
      <c r="C55" s="88">
        <f>SUM(C51:C54)</f>
        <v>0</v>
      </c>
      <c r="D55" s="86">
        <f>SUM(D51:D54)</f>
        <v>11</v>
      </c>
      <c r="E55" s="87">
        <f>SUM(E51:E54)</f>
        <v>1061</v>
      </c>
      <c r="F55" s="26">
        <f>B55+E55</f>
        <v>5348</v>
      </c>
      <c r="P55" s="62"/>
    </row>
    <row r="56" spans="1:16">
      <c r="F56" s="26"/>
    </row>
    <row r="57" spans="1:16">
      <c r="F57" s="26"/>
    </row>
    <row r="58" spans="1:16">
      <c r="F58" s="26"/>
    </row>
    <row r="59" spans="1:16">
      <c r="F59" s="26"/>
    </row>
    <row r="60" spans="1:16">
      <c r="F60" s="26"/>
    </row>
    <row r="61" spans="1:16" s="14" customFormat="1">
      <c r="A61" s="3"/>
      <c r="B61" s="3"/>
      <c r="C61" s="88"/>
      <c r="D61" s="89"/>
      <c r="E61" s="91"/>
      <c r="F61" s="26"/>
    </row>
    <row r="62" spans="1:16" s="14" customFormat="1">
      <c r="A62" s="3"/>
      <c r="B62" s="3"/>
      <c r="C62" s="88"/>
      <c r="D62" s="89"/>
      <c r="E62" s="91"/>
      <c r="F62" s="26"/>
    </row>
    <row r="63" spans="1:16" s="14" customFormat="1">
      <c r="A63" s="3"/>
      <c r="B63" s="3"/>
      <c r="C63" s="88"/>
      <c r="D63" s="89"/>
      <c r="E63" s="91"/>
      <c r="F63" s="26"/>
    </row>
    <row r="64" spans="1:16" s="14" customFormat="1">
      <c r="A64" s="3"/>
      <c r="B64" s="3"/>
      <c r="C64" s="88"/>
      <c r="D64" s="89"/>
      <c r="E64" s="91"/>
      <c r="F64" s="26"/>
    </row>
    <row r="65" spans="1:6" s="7" customFormat="1">
      <c r="A65" s="3"/>
      <c r="B65" s="3"/>
      <c r="C65" s="88"/>
      <c r="D65" s="89"/>
      <c r="E65" s="91"/>
      <c r="F65" s="26"/>
    </row>
    <row r="66" spans="1:6" s="7" customFormat="1">
      <c r="A66" s="3"/>
      <c r="B66" s="3"/>
      <c r="C66" s="88"/>
      <c r="D66" s="89"/>
      <c r="E66" s="91"/>
      <c r="F66" s="3"/>
    </row>
    <row r="67" spans="1:6" s="7" customFormat="1">
      <c r="A67" s="3"/>
      <c r="B67" s="3"/>
      <c r="C67" s="88"/>
      <c r="D67" s="89"/>
      <c r="E67" s="91"/>
      <c r="F67" s="3"/>
    </row>
    <row r="68" spans="1:6" s="7" customFormat="1">
      <c r="A68" s="3"/>
      <c r="B68" s="3"/>
      <c r="C68" s="88"/>
      <c r="D68" s="89"/>
      <c r="E68" s="91"/>
      <c r="F68" s="3"/>
    </row>
    <row r="69" spans="1:6" s="7" customFormat="1">
      <c r="A69" s="3"/>
      <c r="B69" s="3"/>
      <c r="C69" s="88"/>
      <c r="D69" s="89"/>
      <c r="E69" s="91"/>
      <c r="F69" s="3"/>
    </row>
    <row r="70" spans="1:6" s="7" customFormat="1">
      <c r="A70" s="3"/>
      <c r="B70" s="3"/>
      <c r="C70" s="88"/>
      <c r="D70" s="89"/>
      <c r="E70" s="91"/>
      <c r="F70" s="3"/>
    </row>
    <row r="71" spans="1:6" s="7" customFormat="1">
      <c r="A71" s="3"/>
      <c r="B71" s="3"/>
      <c r="C71" s="88"/>
      <c r="D71" s="89"/>
      <c r="E71" s="91"/>
      <c r="F71" s="3"/>
    </row>
    <row r="72" spans="1:6" s="3" customFormat="1">
      <c r="C72" s="88"/>
      <c r="D72" s="89"/>
      <c r="E72" s="91"/>
    </row>
    <row r="73" spans="1:6" s="7" customFormat="1">
      <c r="A73" s="3"/>
      <c r="B73" s="3"/>
      <c r="C73" s="88"/>
      <c r="D73" s="89"/>
      <c r="E73" s="91"/>
      <c r="F73" s="3"/>
    </row>
  </sheetData>
  <phoneticPr fontId="2" type="noConversion"/>
  <printOptions horizontalCentered="1" gridLines="1"/>
  <pageMargins left="0.42" right="0.46" top="0.75" bottom="0.65" header="0.33" footer="0.34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3"/>
  <sheetViews>
    <sheetView showZero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G22" sqref="G22"/>
    </sheetView>
  </sheetViews>
  <sheetFormatPr defaultColWidth="11.375" defaultRowHeight="12.45"/>
  <cols>
    <col min="1" max="1" width="30.25" style="3" bestFit="1" customWidth="1"/>
    <col min="2" max="2" width="11.25" style="3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1.375" style="18"/>
  </cols>
  <sheetData>
    <row r="1" spans="1:6" ht="13.1">
      <c r="A1" s="2" t="s">
        <v>23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3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528</v>
      </c>
      <c r="D4" s="86">
        <v>776</v>
      </c>
      <c r="E4" s="87">
        <f>C4-D4</f>
        <v>-248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172</v>
      </c>
      <c r="D6" s="86">
        <v>2330</v>
      </c>
      <c r="E6" s="87">
        <f>C6-D6</f>
        <v>-2158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33391</v>
      </c>
      <c r="C10" s="85">
        <f>SUM(C4:C9)</f>
        <v>700</v>
      </c>
      <c r="D10" s="86">
        <f>SUM(D4:D9)</f>
        <v>3106</v>
      </c>
      <c r="E10" s="87">
        <f>C10-D10</f>
        <v>-2406</v>
      </c>
      <c r="F10" s="26">
        <f t="shared" si="0"/>
        <v>30985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5069</v>
      </c>
      <c r="C13" s="85">
        <v>0</v>
      </c>
      <c r="D13" s="86">
        <v>35</v>
      </c>
      <c r="E13" s="87">
        <f>C13-D13</f>
        <v>-35</v>
      </c>
      <c r="F13" s="26">
        <f t="shared" si="0"/>
        <v>5034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625292</v>
      </c>
      <c r="C15" s="85">
        <v>0</v>
      </c>
      <c r="D15" s="86">
        <v>1493</v>
      </c>
      <c r="E15" s="87">
        <f>C15-D15</f>
        <v>-1493</v>
      </c>
      <c r="F15" s="26">
        <f t="shared" si="0"/>
        <v>623799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20</v>
      </c>
      <c r="C17" s="58"/>
      <c r="D17" s="86"/>
      <c r="E17" s="87"/>
      <c r="F17" s="26">
        <f t="shared" si="0"/>
        <v>20</v>
      </c>
    </row>
    <row r="18" spans="1:6">
      <c r="A18" s="57"/>
      <c r="B18" s="3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39</v>
      </c>
      <c r="C19" s="58"/>
      <c r="D19" s="86"/>
      <c r="E19" s="87"/>
      <c r="F19" s="26">
        <f t="shared" si="0"/>
        <v>39</v>
      </c>
    </row>
    <row r="20" spans="1:6">
      <c r="A20" s="57"/>
      <c r="B20" s="13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630420</v>
      </c>
      <c r="C21" s="58">
        <f>SUM(C13,C15,C17,C19)</f>
        <v>0</v>
      </c>
      <c r="D21" s="86">
        <f>SUM(D13,D15,D17,D19)</f>
        <v>1528</v>
      </c>
      <c r="E21" s="87">
        <f>C21-D21</f>
        <v>-1528</v>
      </c>
      <c r="F21" s="26">
        <f t="shared" si="0"/>
        <v>628892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" customFormat="1">
      <c r="A24" s="56" t="s">
        <v>18</v>
      </c>
      <c r="B24" s="5">
        <v>0</v>
      </c>
      <c r="C24" s="58">
        <v>1</v>
      </c>
      <c r="D24" s="86">
        <v>0</v>
      </c>
      <c r="E24" s="87">
        <f>C24-D24</f>
        <v>1</v>
      </c>
      <c r="F24" s="26">
        <f t="shared" si="0"/>
        <v>1</v>
      </c>
    </row>
    <row r="25" spans="1:6" s="3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" customFormat="1">
      <c r="A26" s="56" t="s">
        <v>17</v>
      </c>
      <c r="B26" s="5">
        <v>109</v>
      </c>
      <c r="C26" s="58">
        <v>0</v>
      </c>
      <c r="D26" s="86">
        <v>0</v>
      </c>
      <c r="E26" s="87">
        <f>C26-D26</f>
        <v>0</v>
      </c>
      <c r="F26" s="26">
        <f t="shared" si="0"/>
        <v>109</v>
      </c>
    </row>
    <row r="27" spans="1:6" s="3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5">
        <v>1271</v>
      </c>
      <c r="C28" s="58">
        <v>0</v>
      </c>
      <c r="D28" s="86">
        <v>0</v>
      </c>
      <c r="E28" s="87">
        <f>C28-D28</f>
        <v>0</v>
      </c>
      <c r="F28" s="26">
        <f t="shared" si="0"/>
        <v>1271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5">
        <v>5242</v>
      </c>
      <c r="C30" s="58">
        <v>0</v>
      </c>
      <c r="D30" s="86">
        <v>0</v>
      </c>
      <c r="E30" s="87">
        <f>C30-D30</f>
        <v>0</v>
      </c>
      <c r="F30" s="26">
        <f t="shared" si="0"/>
        <v>5242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1</v>
      </c>
      <c r="C32" s="58">
        <v>0</v>
      </c>
      <c r="D32" s="86">
        <v>0</v>
      </c>
      <c r="E32" s="87">
        <f>C32-D32</f>
        <v>0</v>
      </c>
      <c r="F32" s="26">
        <f t="shared" si="0"/>
        <v>1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0</v>
      </c>
      <c r="C34" s="58">
        <v>0</v>
      </c>
      <c r="D34" s="86">
        <v>0</v>
      </c>
      <c r="E34" s="87">
        <f>C34-D34</f>
        <v>0</v>
      </c>
      <c r="F34" s="26">
        <f t="shared" si="0"/>
        <v>0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5">
        <v>0</v>
      </c>
      <c r="C36" s="58">
        <v>1</v>
      </c>
      <c r="D36" s="86">
        <v>0</v>
      </c>
      <c r="E36" s="87">
        <f>C36-D36</f>
        <v>1</v>
      </c>
      <c r="F36" s="26">
        <f t="shared" si="0"/>
        <v>1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0</v>
      </c>
      <c r="C42" s="58">
        <v>0</v>
      </c>
      <c r="D42" s="86">
        <v>0</v>
      </c>
      <c r="E42" s="87">
        <f>C42-D42</f>
        <v>0</v>
      </c>
      <c r="F42" s="26">
        <f t="shared" si="0"/>
        <v>0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12">
        <v>6623</v>
      </c>
      <c r="C44" s="58">
        <f>SUM(C24:C42)</f>
        <v>2</v>
      </c>
      <c r="D44" s="90">
        <f>SUM(D24:D42)</f>
        <v>0</v>
      </c>
      <c r="E44" s="87">
        <f>C44-D44</f>
        <v>2</v>
      </c>
      <c r="F44" s="26">
        <f>B44+E44</f>
        <v>6625</v>
      </c>
    </row>
    <row r="45" spans="1:6">
      <c r="A45" s="7"/>
      <c r="B45" s="15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15">
        <v>33391</v>
      </c>
      <c r="C46" s="34">
        <f>C10</f>
        <v>700</v>
      </c>
      <c r="D46" s="86">
        <f>D10</f>
        <v>3106</v>
      </c>
      <c r="E46" s="87">
        <f>C46-D46</f>
        <v>-2406</v>
      </c>
      <c r="F46" s="26">
        <f t="shared" si="0"/>
        <v>30985</v>
      </c>
    </row>
    <row r="47" spans="1:6">
      <c r="A47" s="69" t="s">
        <v>43</v>
      </c>
      <c r="B47" s="13">
        <v>637043</v>
      </c>
      <c r="C47" s="34">
        <f>SUM(C21,C44)</f>
        <v>2</v>
      </c>
      <c r="D47" s="86">
        <f>SUM(D21,D44)</f>
        <v>1528</v>
      </c>
      <c r="E47" s="87">
        <f>C47-D47</f>
        <v>-1526</v>
      </c>
      <c r="F47" s="26">
        <f t="shared" si="0"/>
        <v>635517</v>
      </c>
    </row>
    <row r="48" spans="1:6">
      <c r="A48" s="72" t="s">
        <v>3</v>
      </c>
      <c r="B48" s="15">
        <v>670434</v>
      </c>
      <c r="C48" s="34">
        <f>C46+C47</f>
        <v>702</v>
      </c>
      <c r="D48" s="86">
        <f>D46+D47</f>
        <v>4634</v>
      </c>
      <c r="E48" s="87">
        <f>C48-D48</f>
        <v>-3932</v>
      </c>
      <c r="F48" s="26">
        <f t="shared" si="0"/>
        <v>666502</v>
      </c>
    </row>
    <row r="49" spans="1:6" ht="13.1">
      <c r="A49" s="6"/>
      <c r="B49" s="21">
        <v>0</v>
      </c>
      <c r="C49" s="34"/>
      <c r="D49" s="86"/>
      <c r="E49" s="87"/>
      <c r="F49" s="26">
        <f t="shared" si="0"/>
        <v>0</v>
      </c>
    </row>
    <row r="50" spans="1:6" ht="13.1">
      <c r="A50" s="45" t="s">
        <v>32</v>
      </c>
      <c r="B50" s="98">
        <v>0</v>
      </c>
      <c r="C50" s="85"/>
      <c r="D50" s="86"/>
      <c r="E50" s="87"/>
      <c r="F50" s="26">
        <f t="shared" si="0"/>
        <v>0</v>
      </c>
    </row>
    <row r="51" spans="1:6">
      <c r="A51" s="75" t="s">
        <v>33</v>
      </c>
      <c r="B51" s="58">
        <v>1834</v>
      </c>
      <c r="C51" s="85">
        <v>3</v>
      </c>
      <c r="D51" s="86">
        <v>21</v>
      </c>
      <c r="E51" s="87">
        <f>C51-D51</f>
        <v>-18</v>
      </c>
      <c r="F51" s="26">
        <f t="shared" si="0"/>
        <v>1816</v>
      </c>
    </row>
    <row r="52" spans="1:6">
      <c r="A52" s="75" t="s">
        <v>34</v>
      </c>
      <c r="B52" s="58">
        <v>0</v>
      </c>
      <c r="C52" s="88">
        <v>0</v>
      </c>
      <c r="D52" s="86">
        <v>1</v>
      </c>
      <c r="E52" s="87">
        <f>C52-D52</f>
        <v>-1</v>
      </c>
      <c r="F52" s="26">
        <f>B52+E52</f>
        <v>-1</v>
      </c>
    </row>
    <row r="53" spans="1:6">
      <c r="A53" s="95" t="s">
        <v>50</v>
      </c>
      <c r="B53" s="58">
        <v>8609</v>
      </c>
      <c r="C53" s="88" t="s">
        <v>55</v>
      </c>
      <c r="D53" s="86" t="s">
        <v>55</v>
      </c>
      <c r="E53" s="87">
        <v>546</v>
      </c>
      <c r="F53" s="26">
        <f>B53+E53</f>
        <v>9155</v>
      </c>
    </row>
    <row r="54" spans="1:6">
      <c r="A54" s="95" t="s">
        <v>51</v>
      </c>
      <c r="B54" s="58">
        <v>11</v>
      </c>
      <c r="C54" s="88">
        <v>0</v>
      </c>
      <c r="D54" s="86">
        <v>0</v>
      </c>
      <c r="E54" s="87">
        <f>C54-D54</f>
        <v>0</v>
      </c>
      <c r="F54" s="26">
        <f t="shared" si="0"/>
        <v>11</v>
      </c>
    </row>
    <row r="55" spans="1:6">
      <c r="A55" s="46" t="s">
        <v>3</v>
      </c>
      <c r="B55" s="47">
        <f>SUM(B51:B54)</f>
        <v>10454</v>
      </c>
      <c r="C55" s="88">
        <f>SUM(C51:C54)</f>
        <v>3</v>
      </c>
      <c r="D55" s="86">
        <f>SUM(D51:D54)</f>
        <v>22</v>
      </c>
      <c r="E55" s="87">
        <f>SUM(E51:E54)</f>
        <v>527</v>
      </c>
      <c r="F55" s="26">
        <f>B55+E55</f>
        <v>10981</v>
      </c>
    </row>
    <row r="56" spans="1:6">
      <c r="F56" s="26"/>
    </row>
    <row r="57" spans="1:6">
      <c r="F57" s="26"/>
    </row>
    <row r="58" spans="1:6">
      <c r="F58" s="26"/>
    </row>
    <row r="59" spans="1:6">
      <c r="F59" s="26"/>
    </row>
    <row r="60" spans="1:6">
      <c r="F60" s="26"/>
    </row>
    <row r="61" spans="1:6" s="7" customFormat="1">
      <c r="A61" s="3"/>
      <c r="B61" s="3"/>
      <c r="C61" s="88"/>
      <c r="D61" s="89"/>
      <c r="E61" s="91"/>
      <c r="F61" s="26"/>
    </row>
    <row r="62" spans="1:6" s="7" customFormat="1">
      <c r="A62" s="3"/>
      <c r="B62" s="3"/>
      <c r="C62" s="88"/>
      <c r="D62" s="89"/>
      <c r="E62" s="91"/>
      <c r="F62" s="26"/>
    </row>
    <row r="63" spans="1:6" s="7" customFormat="1">
      <c r="A63" s="3"/>
      <c r="B63" s="3"/>
      <c r="C63" s="88"/>
      <c r="D63" s="89"/>
      <c r="E63" s="91"/>
      <c r="F63" s="26"/>
    </row>
    <row r="64" spans="1:6" s="7" customFormat="1">
      <c r="A64" s="3"/>
      <c r="B64" s="3"/>
      <c r="C64" s="88"/>
      <c r="D64" s="89"/>
      <c r="E64" s="91"/>
      <c r="F64" s="26"/>
    </row>
    <row r="65" spans="1:6" s="7" customFormat="1">
      <c r="A65" s="3"/>
      <c r="B65" s="3"/>
      <c r="C65" s="88"/>
      <c r="D65" s="89"/>
      <c r="E65" s="91"/>
      <c r="F65" s="26"/>
    </row>
    <row r="66" spans="1:6" s="7" customFormat="1">
      <c r="A66" s="3"/>
      <c r="B66" s="3"/>
      <c r="C66" s="88"/>
      <c r="D66" s="89"/>
      <c r="E66" s="91"/>
      <c r="F66" s="3"/>
    </row>
    <row r="67" spans="1:6" s="7" customFormat="1">
      <c r="A67" s="3"/>
      <c r="B67" s="3"/>
      <c r="C67" s="88"/>
      <c r="D67" s="89"/>
      <c r="E67" s="91"/>
      <c r="F67" s="3"/>
    </row>
    <row r="68" spans="1:6" s="7" customFormat="1">
      <c r="A68" s="3"/>
      <c r="B68" s="3"/>
      <c r="C68" s="88"/>
      <c r="D68" s="89"/>
      <c r="E68" s="91"/>
      <c r="F68" s="3"/>
    </row>
    <row r="69" spans="1:6" s="7" customFormat="1">
      <c r="A69" s="3"/>
      <c r="B69" s="3"/>
      <c r="C69" s="88"/>
      <c r="D69" s="89"/>
      <c r="E69" s="91"/>
      <c r="F69" s="3"/>
    </row>
    <row r="70" spans="1:6" s="7" customFormat="1">
      <c r="A70" s="3"/>
      <c r="B70" s="3"/>
      <c r="C70" s="88"/>
      <c r="D70" s="89"/>
      <c r="E70" s="91"/>
      <c r="F70" s="3"/>
    </row>
    <row r="71" spans="1:6" s="7" customFormat="1">
      <c r="A71" s="3"/>
      <c r="B71" s="3"/>
      <c r="C71" s="88"/>
      <c r="D71" s="89"/>
      <c r="E71" s="91"/>
      <c r="F71" s="3"/>
    </row>
    <row r="72" spans="1:6" s="3" customFormat="1">
      <c r="C72" s="88"/>
      <c r="D72" s="89"/>
      <c r="E72" s="91"/>
    </row>
    <row r="73" spans="1:6" s="7" customFormat="1">
      <c r="A73" s="3"/>
      <c r="B73" s="3"/>
      <c r="C73" s="88"/>
      <c r="D73" s="89"/>
      <c r="E73" s="91"/>
      <c r="F73" s="3"/>
    </row>
  </sheetData>
  <phoneticPr fontId="2" type="noConversion"/>
  <printOptions horizontalCentered="1" gridLines="1"/>
  <pageMargins left="0.42" right="0.46" top="0.61" bottom="0.78" header="0.33" footer="0.5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3"/>
  <sheetViews>
    <sheetView showZeros="0" zoomScaleNormal="100" workbookViewId="0">
      <pane xSplit="1" ySplit="2" topLeftCell="B38" activePane="bottomRight" state="frozen"/>
      <selection pane="topRight" activeCell="C1" sqref="C1"/>
      <selection pane="bottomLeft" activeCell="A3" sqref="A3"/>
      <selection pane="bottomRight" activeCell="B69" sqref="B69"/>
    </sheetView>
  </sheetViews>
  <sheetFormatPr defaultColWidth="11.375" defaultRowHeight="12.45"/>
  <cols>
    <col min="1" max="1" width="30.25" style="3" bestFit="1" customWidth="1"/>
    <col min="2" max="2" width="11.25" style="3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1.375" style="18"/>
  </cols>
  <sheetData>
    <row r="1" spans="1:6" ht="13.1">
      <c r="A1" s="2" t="s">
        <v>9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3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728</v>
      </c>
      <c r="D4" s="86">
        <v>2320</v>
      </c>
      <c r="E4" s="87">
        <f>C4-D4</f>
        <v>-1592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99</v>
      </c>
      <c r="D6" s="86">
        <v>1320</v>
      </c>
      <c r="E6" s="87">
        <f>C6-D6</f>
        <v>-1221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144792</v>
      </c>
      <c r="C10" s="85">
        <f>SUM(C4:C9)</f>
        <v>827</v>
      </c>
      <c r="D10" s="86">
        <f>SUM(D4:D9)</f>
        <v>3640</v>
      </c>
      <c r="E10" s="87">
        <f>C10-D10</f>
        <v>-2813</v>
      </c>
      <c r="F10" s="26">
        <f t="shared" si="0"/>
        <v>141979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714</v>
      </c>
      <c r="C13" s="85">
        <v>0</v>
      </c>
      <c r="D13" s="86">
        <v>1</v>
      </c>
      <c r="E13" s="87">
        <f>C13-D13</f>
        <v>-1</v>
      </c>
      <c r="F13" s="26">
        <f t="shared" si="0"/>
        <v>713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61098</v>
      </c>
      <c r="C15" s="85">
        <v>0</v>
      </c>
      <c r="D15" s="86">
        <v>0</v>
      </c>
      <c r="E15" s="87">
        <f>C15-D15</f>
        <v>0</v>
      </c>
      <c r="F15" s="26">
        <f t="shared" si="0"/>
        <v>61098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6</v>
      </c>
      <c r="C17" s="58"/>
      <c r="D17" s="86"/>
      <c r="E17" s="87"/>
      <c r="F17" s="26">
        <f t="shared" si="0"/>
        <v>6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3">
        <v>0</v>
      </c>
      <c r="C19" s="58"/>
      <c r="D19" s="86"/>
      <c r="E19" s="87"/>
      <c r="F19" s="26">
        <f t="shared" si="0"/>
        <v>0</v>
      </c>
    </row>
    <row r="20" spans="1:6">
      <c r="A20" s="57"/>
      <c r="B20" s="3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61818</v>
      </c>
      <c r="C21" s="58">
        <f>SUM(C13,C15,C17,C19)</f>
        <v>0</v>
      </c>
      <c r="D21" s="86">
        <f>SUM(D13,D15,D17,D19)</f>
        <v>1</v>
      </c>
      <c r="E21" s="87">
        <f>C21-D21</f>
        <v>-1</v>
      </c>
      <c r="F21" s="26">
        <f t="shared" si="0"/>
        <v>61817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" customFormat="1">
      <c r="A24" s="56" t="s">
        <v>18</v>
      </c>
      <c r="B24" s="5">
        <v>0</v>
      </c>
      <c r="C24" s="58">
        <v>0</v>
      </c>
      <c r="D24" s="86">
        <v>0</v>
      </c>
      <c r="E24" s="87">
        <f>C24-D24</f>
        <v>0</v>
      </c>
      <c r="F24" s="26">
        <f t="shared" si="0"/>
        <v>0</v>
      </c>
    </row>
    <row r="25" spans="1:6" s="3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" customFormat="1">
      <c r="A26" s="56" t="s">
        <v>17</v>
      </c>
      <c r="B26" s="5">
        <v>0</v>
      </c>
      <c r="C26" s="58">
        <v>0</v>
      </c>
      <c r="D26" s="86">
        <v>0</v>
      </c>
      <c r="E26" s="87">
        <f>C26-D26</f>
        <v>0</v>
      </c>
      <c r="F26" s="26">
        <f t="shared" si="0"/>
        <v>0</v>
      </c>
    </row>
    <row r="27" spans="1:6" s="3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5">
        <v>10</v>
      </c>
      <c r="C28" s="58">
        <v>0</v>
      </c>
      <c r="D28" s="86">
        <v>0</v>
      </c>
      <c r="E28" s="87">
        <f>C28-D28</f>
        <v>0</v>
      </c>
      <c r="F28" s="26">
        <f t="shared" si="0"/>
        <v>10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5">
        <v>716</v>
      </c>
      <c r="C30" s="58">
        <v>0</v>
      </c>
      <c r="D30" s="86">
        <v>0</v>
      </c>
      <c r="E30" s="87">
        <f>C30-D30</f>
        <v>0</v>
      </c>
      <c r="F30" s="26">
        <f t="shared" si="0"/>
        <v>716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165</v>
      </c>
      <c r="C32" s="58">
        <v>0</v>
      </c>
      <c r="D32" s="86">
        <v>0</v>
      </c>
      <c r="E32" s="87">
        <f>C32-D32</f>
        <v>0</v>
      </c>
      <c r="F32" s="26">
        <f t="shared" si="0"/>
        <v>165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74</v>
      </c>
      <c r="C34" s="58">
        <v>0</v>
      </c>
      <c r="D34" s="86">
        <v>0</v>
      </c>
      <c r="E34" s="87">
        <f>C34-D34</f>
        <v>0</v>
      </c>
      <c r="F34" s="26">
        <f t="shared" si="0"/>
        <v>74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5">
        <v>50</v>
      </c>
      <c r="C36" s="58">
        <v>1</v>
      </c>
      <c r="D36" s="86">
        <v>0</v>
      </c>
      <c r="E36" s="87">
        <f>C36-D36</f>
        <v>1</v>
      </c>
      <c r="F36" s="26">
        <f t="shared" si="0"/>
        <v>51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0</v>
      </c>
      <c r="C42" s="58">
        <v>0</v>
      </c>
      <c r="D42" s="86">
        <v>0</v>
      </c>
      <c r="E42" s="87">
        <f>C42-D42</f>
        <v>0</v>
      </c>
      <c r="F42" s="26">
        <f t="shared" si="0"/>
        <v>0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12">
        <v>1013</v>
      </c>
      <c r="C44" s="58">
        <f>SUM(C24:C42)</f>
        <v>1</v>
      </c>
      <c r="D44" s="90">
        <f>SUM(D24:D42)</f>
        <v>0</v>
      </c>
      <c r="E44" s="87">
        <f>C44-D44</f>
        <v>1</v>
      </c>
      <c r="F44" s="26">
        <f t="shared" si="0"/>
        <v>1014</v>
      </c>
    </row>
    <row r="45" spans="1:6">
      <c r="A45" s="7"/>
      <c r="B45" s="15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15">
        <v>144792</v>
      </c>
      <c r="C46" s="34">
        <f>C10</f>
        <v>827</v>
      </c>
      <c r="D46" s="86">
        <f>D10</f>
        <v>3640</v>
      </c>
      <c r="E46" s="87">
        <f>C46-D46</f>
        <v>-2813</v>
      </c>
      <c r="F46" s="26">
        <f t="shared" si="0"/>
        <v>141979</v>
      </c>
    </row>
    <row r="47" spans="1:6">
      <c r="A47" s="69" t="s">
        <v>43</v>
      </c>
      <c r="B47" s="13">
        <v>62831</v>
      </c>
      <c r="C47" s="34">
        <f>SUM(C21,C44)</f>
        <v>1</v>
      </c>
      <c r="D47" s="86">
        <f>SUM(D21,D44)</f>
        <v>1</v>
      </c>
      <c r="E47" s="87">
        <f>C47-D47</f>
        <v>0</v>
      </c>
      <c r="F47" s="26">
        <f t="shared" si="0"/>
        <v>62831</v>
      </c>
    </row>
    <row r="48" spans="1:6">
      <c r="A48" s="72" t="s">
        <v>3</v>
      </c>
      <c r="B48" s="15">
        <v>207623</v>
      </c>
      <c r="C48" s="34">
        <f>C46+C47</f>
        <v>828</v>
      </c>
      <c r="D48" s="86">
        <f>D46+D47</f>
        <v>3641</v>
      </c>
      <c r="E48" s="87">
        <f>C48-D48</f>
        <v>-2813</v>
      </c>
      <c r="F48" s="26">
        <f t="shared" si="0"/>
        <v>204810</v>
      </c>
    </row>
    <row r="49" spans="1:6" ht="13.1">
      <c r="A49" s="6"/>
      <c r="B49" s="24">
        <v>0</v>
      </c>
      <c r="C49" s="34"/>
      <c r="D49" s="86"/>
      <c r="E49" s="87"/>
      <c r="F49" s="26">
        <f t="shared" si="0"/>
        <v>0</v>
      </c>
    </row>
    <row r="50" spans="1:6" ht="13.1">
      <c r="A50" s="45" t="s">
        <v>32</v>
      </c>
      <c r="B50" s="24">
        <v>0</v>
      </c>
      <c r="C50" s="85"/>
      <c r="D50" s="86"/>
      <c r="E50" s="87"/>
      <c r="F50" s="26">
        <f t="shared" si="0"/>
        <v>0</v>
      </c>
    </row>
    <row r="51" spans="1:6">
      <c r="A51" s="75" t="s">
        <v>33</v>
      </c>
      <c r="B51" s="47">
        <v>538</v>
      </c>
      <c r="C51" s="85">
        <v>0</v>
      </c>
      <c r="D51" s="86">
        <v>53</v>
      </c>
      <c r="E51" s="87">
        <f>C51-D51</f>
        <v>-53</v>
      </c>
      <c r="F51" s="26">
        <f t="shared" si="0"/>
        <v>485</v>
      </c>
    </row>
    <row r="52" spans="1:6">
      <c r="A52" s="75" t="s">
        <v>34</v>
      </c>
      <c r="B52" s="47">
        <v>62</v>
      </c>
      <c r="C52" s="88">
        <v>0</v>
      </c>
      <c r="D52" s="86">
        <v>6</v>
      </c>
      <c r="E52" s="87">
        <f>C52-D52</f>
        <v>-6</v>
      </c>
      <c r="F52" s="26">
        <f>B52+E52</f>
        <v>56</v>
      </c>
    </row>
    <row r="53" spans="1:6">
      <c r="A53" s="95" t="s">
        <v>50</v>
      </c>
      <c r="B53" s="47">
        <v>3754</v>
      </c>
      <c r="C53" s="88" t="s">
        <v>55</v>
      </c>
      <c r="D53" s="86" t="s">
        <v>55</v>
      </c>
      <c r="E53" s="87">
        <v>729</v>
      </c>
      <c r="F53" s="26">
        <f>B53+E53</f>
        <v>4483</v>
      </c>
    </row>
    <row r="54" spans="1:6">
      <c r="A54" s="95" t="s">
        <v>51</v>
      </c>
      <c r="B54" s="47">
        <v>10</v>
      </c>
      <c r="C54" s="88">
        <v>0</v>
      </c>
      <c r="D54" s="86">
        <v>3</v>
      </c>
      <c r="E54" s="87">
        <f>C54-D54</f>
        <v>-3</v>
      </c>
      <c r="F54" s="26">
        <f t="shared" si="0"/>
        <v>7</v>
      </c>
    </row>
    <row r="55" spans="1:6">
      <c r="A55" s="46" t="s">
        <v>3</v>
      </c>
      <c r="B55" s="47">
        <f>SUM(B51:B54)</f>
        <v>4364</v>
      </c>
      <c r="C55" s="88">
        <f>SUM(C51:C54)</f>
        <v>0</v>
      </c>
      <c r="D55" s="86">
        <f>SUM(D51:D54)</f>
        <v>62</v>
      </c>
      <c r="E55" s="87">
        <f>SUM(E51:E54)</f>
        <v>667</v>
      </c>
      <c r="F55" s="26">
        <f>B55+E55</f>
        <v>5031</v>
      </c>
    </row>
    <row r="56" spans="1:6">
      <c r="F56" s="26"/>
    </row>
    <row r="57" spans="1:6">
      <c r="F57" s="26"/>
    </row>
    <row r="58" spans="1:6">
      <c r="F58" s="26"/>
    </row>
    <row r="59" spans="1:6">
      <c r="F59" s="26"/>
    </row>
    <row r="60" spans="1:6">
      <c r="F60" s="26"/>
    </row>
    <row r="61" spans="1:6" s="7" customFormat="1">
      <c r="A61" s="3"/>
      <c r="B61" s="3"/>
      <c r="C61" s="88"/>
      <c r="D61" s="89"/>
      <c r="E61" s="91"/>
      <c r="F61" s="26"/>
    </row>
    <row r="62" spans="1:6" s="7" customFormat="1">
      <c r="A62" s="3"/>
      <c r="B62" s="3"/>
      <c r="C62" s="88"/>
      <c r="D62" s="89"/>
      <c r="E62" s="91"/>
      <c r="F62" s="26"/>
    </row>
    <row r="63" spans="1:6" s="7" customFormat="1">
      <c r="A63" s="3"/>
      <c r="B63" s="3"/>
      <c r="C63" s="88"/>
      <c r="D63" s="89"/>
      <c r="E63" s="91"/>
      <c r="F63" s="26"/>
    </row>
    <row r="64" spans="1:6" s="7" customFormat="1">
      <c r="A64" s="3"/>
      <c r="B64" s="3"/>
      <c r="C64" s="88"/>
      <c r="D64" s="89"/>
      <c r="E64" s="91"/>
      <c r="F64" s="26"/>
    </row>
    <row r="65" spans="1:6" s="7" customFormat="1">
      <c r="A65" s="3"/>
      <c r="B65" s="3"/>
      <c r="C65" s="88"/>
      <c r="D65" s="89"/>
      <c r="E65" s="91"/>
      <c r="F65" s="26"/>
    </row>
    <row r="66" spans="1:6" s="7" customFormat="1">
      <c r="A66" s="3"/>
      <c r="B66" s="3"/>
      <c r="C66" s="88"/>
      <c r="D66" s="89"/>
      <c r="E66" s="91"/>
      <c r="F66" s="3"/>
    </row>
    <row r="67" spans="1:6" s="7" customFormat="1">
      <c r="A67" s="3"/>
      <c r="B67" s="3"/>
      <c r="C67" s="88"/>
      <c r="D67" s="89"/>
      <c r="E67" s="91"/>
      <c r="F67" s="3"/>
    </row>
    <row r="68" spans="1:6" s="7" customFormat="1">
      <c r="A68" s="3"/>
      <c r="B68" s="3"/>
      <c r="C68" s="88"/>
      <c r="D68" s="89"/>
      <c r="E68" s="91"/>
      <c r="F68" s="3"/>
    </row>
    <row r="69" spans="1:6" s="7" customFormat="1">
      <c r="A69" s="3"/>
      <c r="B69" s="3"/>
      <c r="C69" s="88"/>
      <c r="D69" s="89"/>
      <c r="E69" s="91"/>
      <c r="F69" s="3"/>
    </row>
    <row r="70" spans="1:6" s="7" customFormat="1">
      <c r="A70" s="3"/>
      <c r="B70" s="3"/>
      <c r="C70" s="88"/>
      <c r="D70" s="89"/>
      <c r="E70" s="91"/>
      <c r="F70" s="3"/>
    </row>
    <row r="71" spans="1:6" s="7" customFormat="1">
      <c r="A71" s="3"/>
      <c r="B71" s="3"/>
      <c r="C71" s="88"/>
      <c r="D71" s="89"/>
      <c r="E71" s="91"/>
      <c r="F71" s="3"/>
    </row>
    <row r="72" spans="1:6" s="3" customFormat="1">
      <c r="C72" s="88"/>
      <c r="D72" s="89"/>
      <c r="E72" s="91"/>
    </row>
    <row r="73" spans="1:6" s="7" customFormat="1">
      <c r="A73" s="3"/>
      <c r="B73" s="3"/>
      <c r="C73" s="88"/>
      <c r="D73" s="89"/>
      <c r="E73" s="91"/>
      <c r="F73" s="3"/>
    </row>
  </sheetData>
  <phoneticPr fontId="2" type="noConversion"/>
  <printOptions horizontalCentered="1" gridLines="1"/>
  <pageMargins left="0.42" right="0.45" top="0.76" bottom="0.67" header="0.3" footer="0.42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3"/>
  <sheetViews>
    <sheetView showZeros="0" zoomScaleNormal="100" workbookViewId="0">
      <pane xSplit="1" ySplit="2" topLeftCell="B43" activePane="bottomRight" state="frozen"/>
      <selection pane="topRight" activeCell="C1" sqref="C1"/>
      <selection pane="bottomLeft" activeCell="A3" sqref="A3"/>
      <selection pane="bottomRight" activeCell="B53" sqref="B53"/>
    </sheetView>
  </sheetViews>
  <sheetFormatPr defaultColWidth="11.375" defaultRowHeight="12.45"/>
  <cols>
    <col min="1" max="1" width="30.25" style="3" bestFit="1" customWidth="1"/>
    <col min="2" max="2" width="11.25" style="3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1.375" style="1"/>
  </cols>
  <sheetData>
    <row r="1" spans="1:6" ht="13.1">
      <c r="A1" s="2" t="s">
        <v>52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3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466</v>
      </c>
      <c r="D4" s="86">
        <v>351</v>
      </c>
      <c r="E4" s="87">
        <f>C4-D4</f>
        <v>115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26</v>
      </c>
      <c r="D6" s="86">
        <v>6745</v>
      </c>
      <c r="E6" s="87">
        <f>C6-D6</f>
        <v>-6719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33765</v>
      </c>
      <c r="C10" s="85">
        <f>SUM(C4:C9)</f>
        <v>492</v>
      </c>
      <c r="D10" s="86">
        <f>SUM(D4:D9)</f>
        <v>7096</v>
      </c>
      <c r="E10" s="87">
        <f>C10-D10</f>
        <v>-6604</v>
      </c>
      <c r="F10" s="26">
        <f t="shared" si="0"/>
        <v>27161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0</v>
      </c>
      <c r="C13" s="85">
        <v>0</v>
      </c>
      <c r="D13" s="86">
        <v>0</v>
      </c>
      <c r="E13" s="87">
        <f>C13-D13</f>
        <v>0</v>
      </c>
      <c r="F13" s="26">
        <f t="shared" si="0"/>
        <v>0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0</v>
      </c>
      <c r="C15" s="85">
        <v>0</v>
      </c>
      <c r="D15" s="86">
        <v>0</v>
      </c>
      <c r="E15" s="87">
        <f>C15-D15</f>
        <v>0</v>
      </c>
      <c r="F15" s="26">
        <f t="shared" si="0"/>
        <v>0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0</v>
      </c>
      <c r="C17" s="58"/>
      <c r="D17" s="86"/>
      <c r="E17" s="87"/>
      <c r="F17" s="26">
        <f t="shared" si="0"/>
        <v>0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0</v>
      </c>
      <c r="C19" s="58"/>
      <c r="D19" s="86"/>
      <c r="E19" s="87"/>
      <c r="F19" s="26">
        <f t="shared" si="0"/>
        <v>0</v>
      </c>
    </row>
    <row r="20" spans="1:6">
      <c r="A20" s="57"/>
      <c r="B20" s="11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0</v>
      </c>
      <c r="C21" s="58">
        <f>SUM(C13,C15,C17,C19)</f>
        <v>0</v>
      </c>
      <c r="D21" s="86">
        <f>SUM(D13,D15,D17,D19)</f>
        <v>0</v>
      </c>
      <c r="E21" s="87">
        <f>C21-D21</f>
        <v>0</v>
      </c>
      <c r="F21" s="26">
        <f t="shared" si="0"/>
        <v>0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" customFormat="1">
      <c r="A24" s="56" t="s">
        <v>18</v>
      </c>
      <c r="B24" s="5">
        <v>1</v>
      </c>
      <c r="C24" s="58">
        <v>5</v>
      </c>
      <c r="D24" s="86">
        <v>0</v>
      </c>
      <c r="E24" s="87">
        <f>C24-D24</f>
        <v>5</v>
      </c>
      <c r="F24" s="26">
        <f t="shared" si="0"/>
        <v>6</v>
      </c>
    </row>
    <row r="25" spans="1:6" s="3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" customFormat="1">
      <c r="A26" s="56" t="s">
        <v>17</v>
      </c>
      <c r="B26" s="5">
        <v>795</v>
      </c>
      <c r="C26" s="58">
        <v>0</v>
      </c>
      <c r="D26" s="86">
        <v>14</v>
      </c>
      <c r="E26" s="87">
        <f>C26-D26</f>
        <v>-14</v>
      </c>
      <c r="F26" s="26">
        <f t="shared" si="0"/>
        <v>781</v>
      </c>
    </row>
    <row r="27" spans="1:6" s="3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5">
        <v>1318</v>
      </c>
      <c r="C28" s="58">
        <v>2</v>
      </c>
      <c r="D28" s="86">
        <v>29</v>
      </c>
      <c r="E28" s="87">
        <f>C28-D28</f>
        <v>-27</v>
      </c>
      <c r="F28" s="26">
        <f t="shared" si="0"/>
        <v>1291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5">
        <v>328</v>
      </c>
      <c r="C30" s="58">
        <v>0</v>
      </c>
      <c r="D30" s="86">
        <v>0</v>
      </c>
      <c r="E30" s="87">
        <f>C30-D30</f>
        <v>0</v>
      </c>
      <c r="F30" s="26">
        <f t="shared" si="0"/>
        <v>328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62</v>
      </c>
      <c r="C32" s="58">
        <v>0</v>
      </c>
      <c r="D32" s="86">
        <v>0</v>
      </c>
      <c r="E32" s="87">
        <f>C32-D32</f>
        <v>0</v>
      </c>
      <c r="F32" s="26">
        <f t="shared" si="0"/>
        <v>62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0</v>
      </c>
      <c r="C34" s="58">
        <v>0</v>
      </c>
      <c r="D34" s="86">
        <v>0</v>
      </c>
      <c r="E34" s="87">
        <f>C34-D34</f>
        <v>0</v>
      </c>
      <c r="F34" s="26">
        <f t="shared" si="0"/>
        <v>0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5">
        <v>1</v>
      </c>
      <c r="C36" s="58">
        <v>0</v>
      </c>
      <c r="D36" s="86">
        <v>0</v>
      </c>
      <c r="E36" s="87">
        <f>C36-D36</f>
        <v>0</v>
      </c>
      <c r="F36" s="26">
        <f t="shared" si="0"/>
        <v>1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0</v>
      </c>
      <c r="C42" s="58">
        <v>0</v>
      </c>
      <c r="D42" s="86">
        <v>0</v>
      </c>
      <c r="E42" s="87">
        <f>C42-D42</f>
        <v>0</v>
      </c>
      <c r="F42" s="26">
        <f t="shared" si="0"/>
        <v>0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12">
        <v>2505</v>
      </c>
      <c r="C44" s="58">
        <f>SUM(C24:C42)</f>
        <v>7</v>
      </c>
      <c r="D44" s="90">
        <f>SUM(D24:D42)</f>
        <v>43</v>
      </c>
      <c r="E44" s="87">
        <f>C44-D44</f>
        <v>-36</v>
      </c>
      <c r="F44" s="26">
        <f t="shared" si="0"/>
        <v>2469</v>
      </c>
    </row>
    <row r="45" spans="1:6">
      <c r="A45" s="7"/>
      <c r="B45" s="15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5">
        <v>33765</v>
      </c>
      <c r="C46" s="34">
        <f>C10</f>
        <v>492</v>
      </c>
      <c r="D46" s="86">
        <f>D10</f>
        <v>7096</v>
      </c>
      <c r="E46" s="87">
        <f>C46-D46</f>
        <v>-6604</v>
      </c>
      <c r="F46" s="26">
        <f t="shared" si="0"/>
        <v>27161</v>
      </c>
    </row>
    <row r="47" spans="1:6">
      <c r="A47" s="69" t="s">
        <v>43</v>
      </c>
      <c r="B47" s="13">
        <v>2505</v>
      </c>
      <c r="C47" s="34">
        <f>SUM(C21,C44)</f>
        <v>7</v>
      </c>
      <c r="D47" s="86">
        <f>SUM(D21,D44)</f>
        <v>43</v>
      </c>
      <c r="E47" s="87">
        <f>C47-D47</f>
        <v>-36</v>
      </c>
      <c r="F47" s="26">
        <f t="shared" si="0"/>
        <v>2469</v>
      </c>
    </row>
    <row r="48" spans="1:6">
      <c r="A48" s="72" t="s">
        <v>3</v>
      </c>
      <c r="B48" s="15">
        <v>36270</v>
      </c>
      <c r="C48" s="34">
        <f>C46+C47</f>
        <v>499</v>
      </c>
      <c r="D48" s="86">
        <f>D46+D47</f>
        <v>7139</v>
      </c>
      <c r="E48" s="87">
        <f>C48-D48</f>
        <v>-6640</v>
      </c>
      <c r="F48" s="26">
        <f t="shared" si="0"/>
        <v>29630</v>
      </c>
    </row>
    <row r="49" spans="1:6" ht="13.1">
      <c r="A49" s="6"/>
      <c r="B49" s="24">
        <v>0</v>
      </c>
      <c r="C49" s="34"/>
      <c r="D49" s="86"/>
      <c r="E49" s="87"/>
      <c r="F49" s="26">
        <f t="shared" si="0"/>
        <v>0</v>
      </c>
    </row>
    <row r="50" spans="1:6" ht="13.1">
      <c r="A50" s="45" t="s">
        <v>32</v>
      </c>
      <c r="B50" s="24">
        <v>0</v>
      </c>
      <c r="C50" s="85"/>
      <c r="D50" s="86"/>
      <c r="E50" s="87"/>
      <c r="F50" s="26">
        <f t="shared" si="0"/>
        <v>0</v>
      </c>
    </row>
    <row r="51" spans="1:6">
      <c r="A51" s="75" t="s">
        <v>33</v>
      </c>
      <c r="B51" s="46">
        <v>230</v>
      </c>
      <c r="C51" s="85">
        <v>0</v>
      </c>
      <c r="D51" s="86">
        <v>10</v>
      </c>
      <c r="E51" s="87">
        <f>C51-D51</f>
        <v>-10</v>
      </c>
      <c r="F51" s="26">
        <f t="shared" si="0"/>
        <v>220</v>
      </c>
    </row>
    <row r="52" spans="1:6">
      <c r="A52" s="75" t="s">
        <v>34</v>
      </c>
      <c r="B52" s="46">
        <v>2</v>
      </c>
      <c r="D52" s="86"/>
      <c r="E52" s="87">
        <f>C52-D52</f>
        <v>0</v>
      </c>
      <c r="F52" s="26">
        <f t="shared" si="0"/>
        <v>2</v>
      </c>
    </row>
    <row r="53" spans="1:6">
      <c r="A53" s="95" t="s">
        <v>50</v>
      </c>
      <c r="B53" s="46">
        <v>5653</v>
      </c>
      <c r="C53" s="88" t="s">
        <v>55</v>
      </c>
      <c r="D53" s="86" t="s">
        <v>55</v>
      </c>
      <c r="E53" s="87">
        <v>62</v>
      </c>
      <c r="F53" s="26">
        <f t="shared" si="0"/>
        <v>5715</v>
      </c>
    </row>
    <row r="54" spans="1:6">
      <c r="A54" s="95" t="s">
        <v>51</v>
      </c>
      <c r="B54" s="46">
        <v>2</v>
      </c>
      <c r="D54" s="86"/>
      <c r="E54" s="87">
        <f>C54-D54</f>
        <v>0</v>
      </c>
      <c r="F54" s="26">
        <f t="shared" si="0"/>
        <v>2</v>
      </c>
    </row>
    <row r="55" spans="1:6">
      <c r="A55" s="46" t="s">
        <v>3</v>
      </c>
      <c r="B55" s="47">
        <f>SUM(B51:B54)</f>
        <v>5887</v>
      </c>
      <c r="C55" s="88">
        <f>SUM(C51:C54)</f>
        <v>0</v>
      </c>
      <c r="D55" s="86">
        <f>SUM(D51:D54)</f>
        <v>10</v>
      </c>
      <c r="E55" s="87">
        <f>SUM(E51:E54)</f>
        <v>52</v>
      </c>
      <c r="F55" s="26">
        <f>B55+E55</f>
        <v>5939</v>
      </c>
    </row>
    <row r="56" spans="1:6">
      <c r="F56" s="26"/>
    </row>
    <row r="57" spans="1:6">
      <c r="F57" s="26"/>
    </row>
    <row r="58" spans="1:6">
      <c r="F58" s="26"/>
    </row>
    <row r="59" spans="1:6">
      <c r="F59" s="26"/>
    </row>
    <row r="60" spans="1:6">
      <c r="F60" s="26"/>
    </row>
    <row r="61" spans="1:6" s="7" customFormat="1">
      <c r="A61" s="3"/>
      <c r="B61" s="3"/>
      <c r="C61" s="88"/>
      <c r="D61" s="89"/>
      <c r="E61" s="91"/>
      <c r="F61" s="26"/>
    </row>
    <row r="62" spans="1:6" s="7" customFormat="1">
      <c r="A62" s="3"/>
      <c r="B62" s="3"/>
      <c r="C62" s="88"/>
      <c r="D62" s="89"/>
      <c r="E62" s="91"/>
      <c r="F62" s="26"/>
    </row>
    <row r="63" spans="1:6" s="7" customFormat="1">
      <c r="A63" s="3"/>
      <c r="B63" s="3"/>
      <c r="C63" s="88"/>
      <c r="D63" s="89"/>
      <c r="E63" s="91"/>
      <c r="F63" s="26"/>
    </row>
    <row r="64" spans="1:6" s="7" customFormat="1">
      <c r="A64" s="3"/>
      <c r="B64" s="3"/>
      <c r="C64" s="88"/>
      <c r="D64" s="89"/>
      <c r="E64" s="91"/>
      <c r="F64" s="26"/>
    </row>
    <row r="65" spans="1:6" s="7" customFormat="1">
      <c r="A65" s="3"/>
      <c r="B65" s="3"/>
      <c r="C65" s="88"/>
      <c r="D65" s="89"/>
      <c r="E65" s="91"/>
      <c r="F65" s="26"/>
    </row>
    <row r="66" spans="1:6" s="7" customFormat="1">
      <c r="A66" s="3"/>
      <c r="B66" s="3"/>
      <c r="C66" s="88"/>
      <c r="D66" s="89"/>
      <c r="E66" s="91"/>
      <c r="F66" s="3"/>
    </row>
    <row r="67" spans="1:6" s="7" customFormat="1">
      <c r="A67" s="3"/>
      <c r="B67" s="3"/>
      <c r="C67" s="88"/>
      <c r="D67" s="89"/>
      <c r="E67" s="91"/>
      <c r="F67" s="3"/>
    </row>
    <row r="68" spans="1:6" s="7" customFormat="1">
      <c r="A68" s="3"/>
      <c r="B68" s="3"/>
      <c r="C68" s="88"/>
      <c r="D68" s="89"/>
      <c r="E68" s="91"/>
      <c r="F68" s="3"/>
    </row>
    <row r="69" spans="1:6" s="7" customFormat="1">
      <c r="A69" s="3"/>
      <c r="B69" s="3"/>
      <c r="C69" s="88"/>
      <c r="D69" s="89"/>
      <c r="E69" s="91"/>
      <c r="F69" s="3"/>
    </row>
    <row r="70" spans="1:6" s="7" customFormat="1">
      <c r="A70" s="3"/>
      <c r="B70" s="3"/>
      <c r="C70" s="88"/>
      <c r="D70" s="89"/>
      <c r="E70" s="91"/>
      <c r="F70" s="3"/>
    </row>
    <row r="71" spans="1:6" s="7" customFormat="1">
      <c r="A71" s="3"/>
      <c r="B71" s="3"/>
      <c r="C71" s="88"/>
      <c r="D71" s="89"/>
      <c r="E71" s="91"/>
      <c r="F71" s="3"/>
    </row>
    <row r="72" spans="1:6" s="3" customFormat="1">
      <c r="C72" s="88"/>
      <c r="D72" s="89"/>
      <c r="E72" s="91"/>
    </row>
    <row r="73" spans="1:6" s="7" customFormat="1">
      <c r="A73" s="3"/>
      <c r="B73" s="3"/>
      <c r="C73" s="88"/>
      <c r="D73" s="89"/>
      <c r="E73" s="91"/>
      <c r="F73" s="3"/>
    </row>
  </sheetData>
  <phoneticPr fontId="2" type="noConversion"/>
  <printOptions horizontalCentered="1" gridLines="1"/>
  <pageMargins left="0.42" right="0.46" top="0.75" bottom="0.61" header="0.45" footer="0.27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Zeros="0" zoomScaleNormal="100" workbookViewId="0">
      <pane xSplit="1" ySplit="2" topLeftCell="B38" activePane="bottomRight" state="frozen"/>
      <selection pane="topRight" activeCell="C1" sqref="C1"/>
      <selection pane="bottomLeft" activeCell="A3" sqref="A3"/>
      <selection pane="bottomRight" activeCell="E67" sqref="E67"/>
    </sheetView>
  </sheetViews>
  <sheetFormatPr defaultColWidth="11.375" defaultRowHeight="12.45"/>
  <cols>
    <col min="1" max="1" width="30.25" style="3" bestFit="1" customWidth="1"/>
    <col min="2" max="2" width="11.25" style="3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1.375" style="31"/>
  </cols>
  <sheetData>
    <row r="1" spans="1:6" s="29" customFormat="1" ht="13.1">
      <c r="A1" s="29" t="s">
        <v>8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38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2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1427</v>
      </c>
      <c r="D4" s="86">
        <v>98</v>
      </c>
      <c r="E4" s="87">
        <f>C4-D4</f>
        <v>1329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4" si="0">B5+E5</f>
        <v>0</v>
      </c>
    </row>
    <row r="6" spans="1:6">
      <c r="A6" s="56" t="s">
        <v>2</v>
      </c>
      <c r="B6" s="5"/>
      <c r="C6" s="85">
        <v>79</v>
      </c>
      <c r="D6" s="86">
        <v>38</v>
      </c>
      <c r="E6" s="87">
        <f>C6-D6</f>
        <v>41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31">
        <v>73125</v>
      </c>
      <c r="C10" s="85">
        <f>SUM(C4:C9)</f>
        <v>1506</v>
      </c>
      <c r="D10" s="86">
        <f>SUM(D4:D9)</f>
        <v>136</v>
      </c>
      <c r="E10" s="87">
        <f>C10-D10</f>
        <v>1370</v>
      </c>
      <c r="F10" s="26">
        <f t="shared" si="0"/>
        <v>74495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0</v>
      </c>
      <c r="C13" s="85">
        <v>0</v>
      </c>
      <c r="D13" s="86">
        <v>0</v>
      </c>
      <c r="E13" s="87">
        <f>C13-D13</f>
        <v>0</v>
      </c>
      <c r="F13" s="26">
        <f t="shared" si="0"/>
        <v>0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0</v>
      </c>
      <c r="C15" s="85">
        <v>0</v>
      </c>
      <c r="D15" s="86">
        <v>0</v>
      </c>
      <c r="E15" s="87">
        <f>C15-D15</f>
        <v>0</v>
      </c>
      <c r="F15" s="26">
        <f t="shared" si="0"/>
        <v>0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0</v>
      </c>
      <c r="C17" s="58"/>
      <c r="D17" s="86"/>
      <c r="E17" s="87"/>
      <c r="F17" s="26">
        <f t="shared" si="0"/>
        <v>0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0</v>
      </c>
      <c r="C19" s="58"/>
      <c r="D19" s="86"/>
      <c r="E19" s="87"/>
      <c r="F19" s="26">
        <f t="shared" si="0"/>
        <v>0</v>
      </c>
    </row>
    <row r="20" spans="1:6">
      <c r="A20" s="57"/>
      <c r="B20" s="11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0</v>
      </c>
      <c r="C21" s="58">
        <f>SUM(C13,C15,C17,C19)</f>
        <v>0</v>
      </c>
      <c r="D21" s="86">
        <f>SUM(D13,D15,D17,D19)</f>
        <v>0</v>
      </c>
      <c r="E21" s="87">
        <f>C21-D21</f>
        <v>0</v>
      </c>
      <c r="F21" s="26">
        <f t="shared" si="0"/>
        <v>0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2" customFormat="1">
      <c r="A24" s="56" t="s">
        <v>18</v>
      </c>
      <c r="B24" s="5">
        <v>93</v>
      </c>
      <c r="C24" s="58">
        <v>79</v>
      </c>
      <c r="D24" s="86">
        <v>0</v>
      </c>
      <c r="E24" s="87">
        <f>C24-D24</f>
        <v>79</v>
      </c>
      <c r="F24" s="26">
        <f t="shared" si="0"/>
        <v>172</v>
      </c>
    </row>
    <row r="25" spans="1:6" s="32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2" customFormat="1">
      <c r="A26" s="56" t="s">
        <v>17</v>
      </c>
      <c r="B26" s="31">
        <v>1638</v>
      </c>
      <c r="C26" s="58">
        <v>19</v>
      </c>
      <c r="D26" s="86">
        <v>29</v>
      </c>
      <c r="E26" s="87">
        <f>C26-D26</f>
        <v>-10</v>
      </c>
      <c r="F26" s="26">
        <f t="shared" si="0"/>
        <v>1628</v>
      </c>
    </row>
    <row r="27" spans="1:6" s="32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 s="32" customFormat="1">
      <c r="A28" s="56" t="s">
        <v>16</v>
      </c>
      <c r="B28" s="31">
        <v>28717</v>
      </c>
      <c r="C28" s="58">
        <v>323</v>
      </c>
      <c r="D28" s="86">
        <v>67</v>
      </c>
      <c r="E28" s="87">
        <f>C28-D28</f>
        <v>256</v>
      </c>
      <c r="F28" s="26">
        <f t="shared" si="0"/>
        <v>28973</v>
      </c>
    </row>
    <row r="29" spans="1:6" s="32" customFormat="1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 s="32" customFormat="1">
      <c r="A30" s="56" t="s">
        <v>14</v>
      </c>
      <c r="B30" s="31">
        <v>150</v>
      </c>
      <c r="C30" s="58">
        <v>4</v>
      </c>
      <c r="D30" s="86">
        <v>14</v>
      </c>
      <c r="E30" s="87">
        <f>C30-D30</f>
        <v>-10</v>
      </c>
      <c r="F30" s="26">
        <f t="shared" si="0"/>
        <v>140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31">
        <v>31</v>
      </c>
      <c r="C32" s="58">
        <v>0</v>
      </c>
      <c r="D32" s="86">
        <v>0</v>
      </c>
      <c r="E32" s="87">
        <f>C32-D32</f>
        <v>0</v>
      </c>
      <c r="F32" s="26">
        <f t="shared" si="0"/>
        <v>31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5">
        <v>0</v>
      </c>
      <c r="C34" s="58">
        <v>0</v>
      </c>
      <c r="D34" s="86">
        <v>0</v>
      </c>
      <c r="E34" s="87">
        <f>C34-D34</f>
        <v>0</v>
      </c>
      <c r="F34" s="26">
        <f t="shared" si="0"/>
        <v>0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5">
        <v>0</v>
      </c>
      <c r="C36" s="58">
        <v>0</v>
      </c>
      <c r="D36" s="86">
        <v>0</v>
      </c>
      <c r="E36" s="87">
        <f>C36-D36</f>
        <v>0</v>
      </c>
      <c r="F36" s="26">
        <f t="shared" si="0"/>
        <v>0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19</v>
      </c>
      <c r="B38" s="5">
        <v>0</v>
      </c>
      <c r="C38" s="58">
        <v>0</v>
      </c>
      <c r="D38" s="93">
        <v>0</v>
      </c>
      <c r="E38" s="87">
        <f>C38-D38</f>
        <v>0</v>
      </c>
      <c r="F38" s="26">
        <f t="shared" si="0"/>
        <v>0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5">
        <v>0</v>
      </c>
      <c r="C40" s="58">
        <v>0</v>
      </c>
      <c r="D40" s="86">
        <v>0</v>
      </c>
      <c r="E40" s="87">
        <f>C40-D40</f>
        <v>0</v>
      </c>
      <c r="F40" s="26">
        <f t="shared" si="0"/>
        <v>0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14">
        <v>0</v>
      </c>
      <c r="C42" s="58">
        <v>0</v>
      </c>
      <c r="D42" s="86">
        <v>31</v>
      </c>
      <c r="E42" s="87">
        <f>C42-D42</f>
        <v>-31</v>
      </c>
      <c r="F42" s="26">
        <f t="shared" si="0"/>
        <v>-31</v>
      </c>
    </row>
    <row r="43" spans="1:6" ht="13.1">
      <c r="A43" s="6"/>
      <c r="B43" s="14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26">
        <v>30663</v>
      </c>
      <c r="C44" s="58">
        <f>SUM(C24:C42)</f>
        <v>425</v>
      </c>
      <c r="D44" s="90">
        <f>SUM(D24:D42)</f>
        <v>141</v>
      </c>
      <c r="E44" s="87">
        <f>C44-D44</f>
        <v>284</v>
      </c>
      <c r="F44" s="26">
        <f>B44+E44</f>
        <v>30947</v>
      </c>
    </row>
    <row r="45" spans="1:6">
      <c r="A45" s="7"/>
      <c r="B45" s="28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28">
        <v>73125</v>
      </c>
      <c r="C46" s="34">
        <f>C10</f>
        <v>1506</v>
      </c>
      <c r="D46" s="86">
        <f>D10</f>
        <v>136</v>
      </c>
      <c r="E46" s="87">
        <f>C46-D46</f>
        <v>1370</v>
      </c>
      <c r="F46" s="26">
        <f t="shared" si="0"/>
        <v>74495</v>
      </c>
    </row>
    <row r="47" spans="1:6">
      <c r="A47" s="69" t="s">
        <v>43</v>
      </c>
      <c r="B47" s="26">
        <v>30663</v>
      </c>
      <c r="C47" s="34">
        <f>SUM(C21,C44)</f>
        <v>425</v>
      </c>
      <c r="D47" s="86">
        <f>SUM(D21,D44)</f>
        <v>141</v>
      </c>
      <c r="E47" s="87">
        <f>C47-D47</f>
        <v>284</v>
      </c>
      <c r="F47" s="26">
        <f t="shared" si="0"/>
        <v>30947</v>
      </c>
    </row>
    <row r="48" spans="1:6">
      <c r="A48" s="72" t="s">
        <v>3</v>
      </c>
      <c r="B48" s="26">
        <v>103788</v>
      </c>
      <c r="C48" s="34">
        <f>C46+C47</f>
        <v>1931</v>
      </c>
      <c r="D48" s="86">
        <f>D46+D47</f>
        <v>277</v>
      </c>
      <c r="E48" s="87">
        <f>C48-D48</f>
        <v>1654</v>
      </c>
      <c r="F48" s="26">
        <f t="shared" si="0"/>
        <v>105442</v>
      </c>
    </row>
    <row r="49" spans="1:6" ht="13.1">
      <c r="A49" s="6"/>
      <c r="B49" s="31">
        <v>0</v>
      </c>
      <c r="C49" s="34"/>
      <c r="D49" s="86"/>
      <c r="E49" s="87"/>
      <c r="F49" s="26">
        <f t="shared" si="0"/>
        <v>0</v>
      </c>
    </row>
    <row r="50" spans="1:6" ht="13.1">
      <c r="A50" s="45" t="s">
        <v>32</v>
      </c>
      <c r="B50" s="31">
        <v>0</v>
      </c>
      <c r="C50" s="85"/>
      <c r="D50" s="86"/>
      <c r="E50" s="87"/>
      <c r="F50" s="26">
        <f t="shared" si="0"/>
        <v>0</v>
      </c>
    </row>
    <row r="51" spans="1:6">
      <c r="A51" s="75" t="s">
        <v>33</v>
      </c>
      <c r="B51" s="46">
        <v>252</v>
      </c>
      <c r="C51" s="85">
        <v>2</v>
      </c>
      <c r="D51" s="86">
        <v>10</v>
      </c>
      <c r="E51" s="87">
        <f>C51-D51</f>
        <v>-8</v>
      </c>
      <c r="F51" s="26">
        <f t="shared" si="0"/>
        <v>244</v>
      </c>
    </row>
    <row r="52" spans="1:6">
      <c r="A52" s="75" t="s">
        <v>34</v>
      </c>
      <c r="B52" s="46">
        <v>3</v>
      </c>
      <c r="C52" s="88">
        <v>0</v>
      </c>
      <c r="D52" s="86">
        <v>0</v>
      </c>
      <c r="E52" s="87">
        <f>C52-D52</f>
        <v>0</v>
      </c>
      <c r="F52" s="26">
        <f t="shared" si="0"/>
        <v>3</v>
      </c>
    </row>
    <row r="53" spans="1:6">
      <c r="A53" s="95" t="s">
        <v>50</v>
      </c>
      <c r="B53" s="46">
        <v>283</v>
      </c>
      <c r="C53" s="88" t="s">
        <v>55</v>
      </c>
      <c r="D53" s="86" t="s">
        <v>55</v>
      </c>
      <c r="E53" s="87">
        <v>49</v>
      </c>
      <c r="F53" s="26">
        <f t="shared" si="0"/>
        <v>332</v>
      </c>
    </row>
    <row r="54" spans="1:6">
      <c r="A54" s="95" t="s">
        <v>51</v>
      </c>
      <c r="B54" s="46">
        <v>1</v>
      </c>
      <c r="C54" s="88">
        <v>0</v>
      </c>
      <c r="D54" s="86">
        <v>1</v>
      </c>
      <c r="E54" s="87"/>
      <c r="F54" s="26">
        <f t="shared" si="0"/>
        <v>1</v>
      </c>
    </row>
    <row r="55" spans="1:6">
      <c r="A55" s="46" t="s">
        <v>3</v>
      </c>
      <c r="B55" s="47">
        <f>SUM(B51:B54)</f>
        <v>539</v>
      </c>
      <c r="C55" s="88">
        <f>SUM(C51:C54)</f>
        <v>2</v>
      </c>
      <c r="D55" s="86">
        <f>SUM(D51:D54)</f>
        <v>11</v>
      </c>
      <c r="E55" s="87">
        <f>SUM(E51:E54)</f>
        <v>41</v>
      </c>
      <c r="F55" s="26">
        <f>B55+E55</f>
        <v>580</v>
      </c>
    </row>
    <row r="56" spans="1:6">
      <c r="F56" s="26"/>
    </row>
    <row r="57" spans="1:6">
      <c r="F57" s="26"/>
    </row>
    <row r="58" spans="1:6">
      <c r="F58" s="26"/>
    </row>
    <row r="59" spans="1:6">
      <c r="F59" s="26"/>
    </row>
    <row r="60" spans="1:6">
      <c r="F60" s="26"/>
    </row>
    <row r="61" spans="1:6" s="33" customFormat="1">
      <c r="A61" s="3"/>
      <c r="B61" s="3"/>
      <c r="C61" s="88"/>
      <c r="D61" s="89"/>
      <c r="E61" s="91"/>
      <c r="F61" s="26"/>
    </row>
    <row r="62" spans="1:6" s="33" customFormat="1">
      <c r="A62" s="3"/>
      <c r="B62" s="3"/>
      <c r="C62" s="88"/>
      <c r="D62" s="89"/>
      <c r="E62" s="91"/>
      <c r="F62" s="26"/>
    </row>
    <row r="63" spans="1:6" s="33" customFormat="1">
      <c r="A63" s="3"/>
      <c r="B63" s="3"/>
      <c r="C63" s="88"/>
      <c r="D63" s="89"/>
      <c r="E63" s="91"/>
      <c r="F63" s="26"/>
    </row>
    <row r="64" spans="1:6" s="33" customFormat="1">
      <c r="A64" s="3"/>
      <c r="B64" s="3"/>
      <c r="C64" s="88"/>
      <c r="D64" s="89"/>
      <c r="E64" s="91"/>
      <c r="F64" s="26"/>
    </row>
    <row r="65" spans="1:6" s="33" customFormat="1">
      <c r="A65" s="3"/>
      <c r="B65" s="3"/>
      <c r="C65" s="88"/>
      <c r="D65" s="89"/>
      <c r="E65" s="91"/>
      <c r="F65" s="26"/>
    </row>
    <row r="66" spans="1:6" s="33" customFormat="1">
      <c r="A66" s="3"/>
      <c r="B66" s="3"/>
      <c r="C66" s="88"/>
      <c r="D66" s="89"/>
      <c r="E66" s="91"/>
      <c r="F66" s="3"/>
    </row>
    <row r="67" spans="1:6" s="33" customFormat="1">
      <c r="A67" s="3"/>
      <c r="B67" s="3"/>
      <c r="C67" s="88"/>
      <c r="D67" s="89"/>
      <c r="E67" s="91"/>
      <c r="F67" s="3"/>
    </row>
    <row r="68" spans="1:6" s="33" customFormat="1">
      <c r="A68" s="3"/>
      <c r="B68" s="3"/>
      <c r="C68" s="88"/>
      <c r="D68" s="89"/>
      <c r="E68" s="91"/>
      <c r="F68" s="3"/>
    </row>
    <row r="69" spans="1:6" s="33" customFormat="1">
      <c r="A69" s="3"/>
      <c r="B69" s="3"/>
      <c r="C69" s="88"/>
      <c r="D69" s="89"/>
      <c r="E69" s="91"/>
      <c r="F69" s="3"/>
    </row>
    <row r="70" spans="1:6" s="33" customFormat="1">
      <c r="A70" s="3"/>
      <c r="B70" s="3"/>
      <c r="C70" s="88"/>
      <c r="D70" s="89"/>
      <c r="E70" s="91"/>
      <c r="F70" s="3"/>
    </row>
    <row r="71" spans="1:6" s="33" customFormat="1">
      <c r="A71" s="3"/>
      <c r="B71" s="3"/>
      <c r="C71" s="88"/>
      <c r="D71" s="89"/>
      <c r="E71" s="91"/>
      <c r="F71" s="3"/>
    </row>
    <row r="72" spans="1:6" s="33" customFormat="1">
      <c r="A72" s="3"/>
      <c r="B72" s="3"/>
      <c r="C72" s="88"/>
      <c r="D72" s="89"/>
      <c r="E72" s="91"/>
      <c r="F72" s="3"/>
    </row>
    <row r="73" spans="1:6" s="33" customFormat="1">
      <c r="A73" s="3"/>
      <c r="B73" s="3"/>
      <c r="C73" s="88"/>
      <c r="D73" s="89"/>
      <c r="E73" s="91"/>
      <c r="F73" s="3"/>
    </row>
    <row r="74" spans="1:6" s="33" customFormat="1">
      <c r="A74" s="3"/>
      <c r="B74" s="3"/>
      <c r="C74" s="88"/>
      <c r="D74" s="89"/>
      <c r="E74" s="91"/>
      <c r="F74" s="3"/>
    </row>
    <row r="75" spans="1:6" s="33" customFormat="1">
      <c r="A75" s="3"/>
      <c r="B75" s="3"/>
      <c r="C75" s="88"/>
      <c r="D75" s="89"/>
      <c r="E75" s="91"/>
      <c r="F75" s="3"/>
    </row>
    <row r="76" spans="1:6" s="32" customFormat="1">
      <c r="A76" s="3"/>
      <c r="B76" s="3"/>
      <c r="C76" s="88"/>
      <c r="D76" s="89"/>
      <c r="E76" s="91"/>
      <c r="F76" s="3"/>
    </row>
    <row r="77" spans="1:6" s="33" customFormat="1">
      <c r="A77" s="3"/>
      <c r="B77" s="3"/>
      <c r="C77" s="88"/>
      <c r="D77" s="89"/>
      <c r="E77" s="91"/>
      <c r="F77" s="3"/>
    </row>
  </sheetData>
  <phoneticPr fontId="2" type="noConversion"/>
  <printOptions horizontalCentered="1" gridLines="1"/>
  <pageMargins left="0.42" right="0.46" top="0.75" bottom="0.17" header="0.5" footer="0.5"/>
  <pageSetup orientation="portrait" r:id="rId1"/>
  <headerFooter alignWithMargins="0">
    <oddHeader>&amp;F</oddHeader>
    <oddFooter>Prepared by Barbara_W_Sterling &amp;D&amp;RPage &amp;P</oddFooter>
  </headerFooter>
  <rowBreaks count="1" manualBreakCount="1">
    <brk id="54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2"/>
  <sheetViews>
    <sheetView showZeros="0" zoomScaleNormal="100" workbookViewId="0">
      <pane xSplit="1" ySplit="2" topLeftCell="B38" activePane="bottomRight" state="frozen"/>
      <selection pane="topRight" activeCell="C1" sqref="C1"/>
      <selection pane="bottomLeft" activeCell="A3" sqref="A3"/>
      <selection pane="bottomRight" activeCell="B40" sqref="B40"/>
    </sheetView>
  </sheetViews>
  <sheetFormatPr defaultColWidth="11.375" defaultRowHeight="12.45"/>
  <cols>
    <col min="1" max="1" width="30.25" style="3" bestFit="1" customWidth="1"/>
    <col min="2" max="2" width="8.875" style="3" bestFit="1" customWidth="1"/>
    <col min="3" max="3" width="11.25" style="88" customWidth="1"/>
    <col min="4" max="4" width="11.25" style="89" customWidth="1"/>
    <col min="5" max="5" width="11.25" style="91" customWidth="1"/>
    <col min="6" max="6" width="11.25" style="3" customWidth="1"/>
    <col min="7" max="16384" width="11.375" style="7"/>
  </cols>
  <sheetData>
    <row r="1" spans="1:6" s="6" customFormat="1" ht="13.1">
      <c r="A1" s="6" t="s">
        <v>5</v>
      </c>
      <c r="B1" s="25" t="s">
        <v>28</v>
      </c>
      <c r="C1" s="76" t="s">
        <v>29</v>
      </c>
      <c r="D1" s="77" t="s">
        <v>30</v>
      </c>
      <c r="E1" s="78" t="s">
        <v>44</v>
      </c>
      <c r="F1" s="30" t="s">
        <v>28</v>
      </c>
    </row>
    <row r="2" spans="1:6" s="38" customFormat="1" ht="13.1">
      <c r="A2" s="2"/>
      <c r="B2" s="36">
        <v>39262</v>
      </c>
      <c r="C2" s="79" t="s">
        <v>53</v>
      </c>
      <c r="D2" s="80" t="s">
        <v>53</v>
      </c>
      <c r="E2" s="81" t="s">
        <v>53</v>
      </c>
      <c r="F2" s="37">
        <v>39628</v>
      </c>
    </row>
    <row r="3" spans="1:6" s="35" customFormat="1" ht="13.1">
      <c r="A3" s="2" t="s">
        <v>13</v>
      </c>
      <c r="B3" s="4"/>
      <c r="C3" s="82"/>
      <c r="D3" s="83"/>
      <c r="E3" s="84"/>
      <c r="F3" s="29"/>
    </row>
    <row r="4" spans="1:6">
      <c r="A4" s="56" t="s">
        <v>0</v>
      </c>
      <c r="B4" s="5"/>
      <c r="C4" s="85">
        <v>627</v>
      </c>
      <c r="D4" s="86">
        <v>10</v>
      </c>
      <c r="E4" s="87">
        <f>C4-D4</f>
        <v>617</v>
      </c>
      <c r="F4" s="26"/>
    </row>
    <row r="5" spans="1:6">
      <c r="A5" s="56"/>
      <c r="B5" s="5">
        <v>0</v>
      </c>
      <c r="C5" s="85"/>
      <c r="D5" s="86"/>
      <c r="E5" s="87"/>
      <c r="F5" s="26">
        <f t="shared" ref="F5:F51" si="0">B5+E5</f>
        <v>0</v>
      </c>
    </row>
    <row r="6" spans="1:6">
      <c r="A6" s="56" t="s">
        <v>2</v>
      </c>
      <c r="B6" s="5"/>
      <c r="C6" s="85">
        <v>6</v>
      </c>
      <c r="D6" s="86">
        <v>34</v>
      </c>
      <c r="E6" s="87">
        <f>C6-D6</f>
        <v>-28</v>
      </c>
      <c r="F6" s="26"/>
    </row>
    <row r="7" spans="1:6">
      <c r="A7" s="56"/>
      <c r="B7" s="5">
        <v>0</v>
      </c>
      <c r="C7" s="85"/>
      <c r="D7" s="86"/>
      <c r="E7" s="87"/>
      <c r="F7" s="26">
        <f t="shared" si="0"/>
        <v>0</v>
      </c>
    </row>
    <row r="8" spans="1:6">
      <c r="A8" s="56" t="s">
        <v>12</v>
      </c>
      <c r="B8" s="5"/>
      <c r="C8" s="85">
        <v>0</v>
      </c>
      <c r="D8" s="86">
        <v>0</v>
      </c>
      <c r="E8" s="87">
        <f>C8-D8</f>
        <v>0</v>
      </c>
      <c r="F8" s="26"/>
    </row>
    <row r="9" spans="1:6">
      <c r="A9" s="1"/>
      <c r="B9" s="5">
        <v>0</v>
      </c>
      <c r="C9" s="85"/>
      <c r="D9" s="86"/>
      <c r="E9" s="87"/>
      <c r="F9" s="26">
        <f t="shared" si="0"/>
        <v>0</v>
      </c>
    </row>
    <row r="10" spans="1:6" ht="13.1">
      <c r="A10" s="1" t="s">
        <v>47</v>
      </c>
      <c r="B10" s="5">
        <v>141492</v>
      </c>
      <c r="C10" s="85">
        <f>SUM(C4:C9)</f>
        <v>633</v>
      </c>
      <c r="D10" s="86">
        <f>SUM(D4:D9)</f>
        <v>44</v>
      </c>
      <c r="E10" s="87">
        <f>C10-D10</f>
        <v>589</v>
      </c>
      <c r="F10" s="26">
        <f t="shared" si="0"/>
        <v>142081</v>
      </c>
    </row>
    <row r="11" spans="1:6">
      <c r="A11" s="1"/>
      <c r="B11" s="5">
        <v>0</v>
      </c>
      <c r="C11" s="85"/>
      <c r="D11" s="86"/>
      <c r="E11" s="87"/>
      <c r="F11" s="26">
        <f t="shared" si="0"/>
        <v>0</v>
      </c>
    </row>
    <row r="12" spans="1:6" ht="13.1">
      <c r="A12" s="2" t="s">
        <v>1</v>
      </c>
      <c r="B12" s="5">
        <v>0</v>
      </c>
      <c r="C12" s="85"/>
      <c r="D12" s="86"/>
      <c r="E12" s="87"/>
      <c r="F12" s="26">
        <f t="shared" si="0"/>
        <v>0</v>
      </c>
    </row>
    <row r="13" spans="1:6">
      <c r="A13" s="56" t="s">
        <v>26</v>
      </c>
      <c r="B13" s="5">
        <v>17</v>
      </c>
      <c r="C13" s="85">
        <v>0</v>
      </c>
      <c r="D13" s="86">
        <v>0</v>
      </c>
      <c r="E13" s="87">
        <f>C13-D13</f>
        <v>0</v>
      </c>
      <c r="F13" s="26">
        <f t="shared" si="0"/>
        <v>17</v>
      </c>
    </row>
    <row r="14" spans="1:6">
      <c r="A14" s="56"/>
      <c r="B14" s="5">
        <v>0</v>
      </c>
      <c r="C14" s="85"/>
      <c r="D14" s="86"/>
      <c r="E14" s="87"/>
      <c r="F14" s="26">
        <f t="shared" si="0"/>
        <v>0</v>
      </c>
    </row>
    <row r="15" spans="1:6">
      <c r="A15" s="56" t="s">
        <v>27</v>
      </c>
      <c r="B15" s="5">
        <v>0</v>
      </c>
      <c r="C15" s="85">
        <v>0</v>
      </c>
      <c r="D15" s="86">
        <v>0</v>
      </c>
      <c r="E15" s="87">
        <f>C15-D15</f>
        <v>0</v>
      </c>
      <c r="F15" s="26">
        <f t="shared" si="0"/>
        <v>0</v>
      </c>
    </row>
    <row r="16" spans="1:6">
      <c r="A16" s="56"/>
      <c r="B16" s="3">
        <v>0</v>
      </c>
      <c r="E16" s="87"/>
      <c r="F16" s="26">
        <f t="shared" si="0"/>
        <v>0</v>
      </c>
    </row>
    <row r="17" spans="1:6">
      <c r="A17" s="57" t="s">
        <v>45</v>
      </c>
      <c r="B17" s="11">
        <v>0</v>
      </c>
      <c r="C17" s="58"/>
      <c r="D17" s="86"/>
      <c r="E17" s="87"/>
      <c r="F17" s="26">
        <f t="shared" si="0"/>
        <v>0</v>
      </c>
    </row>
    <row r="18" spans="1:6">
      <c r="A18" s="57"/>
      <c r="B18" s="11">
        <v>0</v>
      </c>
      <c r="C18" s="58"/>
      <c r="D18" s="90"/>
      <c r="E18" s="87"/>
      <c r="F18" s="26">
        <f t="shared" si="0"/>
        <v>0</v>
      </c>
    </row>
    <row r="19" spans="1:6">
      <c r="A19" s="57" t="s">
        <v>46</v>
      </c>
      <c r="B19" s="11">
        <v>0</v>
      </c>
      <c r="C19" s="58"/>
      <c r="D19" s="86"/>
      <c r="E19" s="87"/>
      <c r="F19" s="26">
        <f t="shared" si="0"/>
        <v>0</v>
      </c>
    </row>
    <row r="20" spans="1:6">
      <c r="A20" s="57"/>
      <c r="B20" s="11">
        <v>0</v>
      </c>
      <c r="C20" s="58"/>
      <c r="D20" s="90"/>
      <c r="E20" s="87"/>
      <c r="F20" s="26">
        <f t="shared" si="0"/>
        <v>0</v>
      </c>
    </row>
    <row r="21" spans="1:6" ht="13.1">
      <c r="A21" s="1" t="s">
        <v>48</v>
      </c>
      <c r="B21" s="11">
        <v>17</v>
      </c>
      <c r="C21" s="58">
        <f>SUM(C13,C15,C17,C19)</f>
        <v>0</v>
      </c>
      <c r="D21" s="86">
        <f>SUM(D13,D15,D17,D19)</f>
        <v>0</v>
      </c>
      <c r="E21" s="87">
        <f>C21-D21</f>
        <v>0</v>
      </c>
      <c r="F21" s="26">
        <f t="shared" si="0"/>
        <v>17</v>
      </c>
    </row>
    <row r="22" spans="1:6">
      <c r="A22" s="1"/>
      <c r="B22" s="11">
        <v>0</v>
      </c>
      <c r="C22" s="58"/>
      <c r="D22" s="90"/>
      <c r="E22" s="87"/>
      <c r="F22" s="26">
        <f t="shared" si="0"/>
        <v>0</v>
      </c>
    </row>
    <row r="23" spans="1:6" ht="13.1">
      <c r="A23" s="2" t="s">
        <v>21</v>
      </c>
      <c r="B23" s="5">
        <v>0</v>
      </c>
      <c r="C23" s="58"/>
      <c r="D23" s="90"/>
      <c r="E23" s="87"/>
      <c r="F23" s="26">
        <f t="shared" si="0"/>
        <v>0</v>
      </c>
    </row>
    <row r="24" spans="1:6" s="3" customFormat="1">
      <c r="A24" s="56" t="s">
        <v>18</v>
      </c>
      <c r="B24" s="34">
        <v>19</v>
      </c>
      <c r="C24" s="58">
        <v>1</v>
      </c>
      <c r="D24" s="86">
        <v>0</v>
      </c>
      <c r="E24" s="87">
        <f>C24-D24</f>
        <v>1</v>
      </c>
      <c r="F24" s="26">
        <f t="shared" si="0"/>
        <v>20</v>
      </c>
    </row>
    <row r="25" spans="1:6" s="3" customFormat="1">
      <c r="A25" s="56"/>
      <c r="B25" s="5">
        <v>0</v>
      </c>
      <c r="C25" s="58"/>
      <c r="D25" s="86"/>
      <c r="E25" s="87"/>
      <c r="F25" s="26">
        <f t="shared" si="0"/>
        <v>0</v>
      </c>
    </row>
    <row r="26" spans="1:6" s="3" customFormat="1">
      <c r="A26" s="56" t="s">
        <v>17</v>
      </c>
      <c r="B26" s="34">
        <v>138</v>
      </c>
      <c r="C26" s="58">
        <v>0</v>
      </c>
      <c r="D26" s="86">
        <v>0</v>
      </c>
      <c r="E26" s="87">
        <f>C26-D26</f>
        <v>0</v>
      </c>
      <c r="F26" s="26">
        <f t="shared" si="0"/>
        <v>138</v>
      </c>
    </row>
    <row r="27" spans="1:6" s="3" customFormat="1">
      <c r="A27" s="56"/>
      <c r="B27" s="5">
        <v>0</v>
      </c>
      <c r="C27" s="58"/>
      <c r="D27" s="86"/>
      <c r="E27" s="87"/>
      <c r="F27" s="26">
        <f t="shared" si="0"/>
        <v>0</v>
      </c>
    </row>
    <row r="28" spans="1:6">
      <c r="A28" s="56" t="s">
        <v>16</v>
      </c>
      <c r="B28" s="34">
        <v>1225</v>
      </c>
      <c r="C28" s="58">
        <v>3</v>
      </c>
      <c r="D28" s="86">
        <v>0</v>
      </c>
      <c r="E28" s="87">
        <f>C28-D28</f>
        <v>3</v>
      </c>
      <c r="F28" s="26">
        <f t="shared" si="0"/>
        <v>1228</v>
      </c>
    </row>
    <row r="29" spans="1:6">
      <c r="A29" s="56"/>
      <c r="B29" s="5">
        <v>0</v>
      </c>
      <c r="C29" s="58"/>
      <c r="D29" s="86"/>
      <c r="E29" s="87"/>
      <c r="F29" s="26">
        <f t="shared" si="0"/>
        <v>0</v>
      </c>
    </row>
    <row r="30" spans="1:6">
      <c r="A30" s="56" t="s">
        <v>14</v>
      </c>
      <c r="B30" s="34">
        <v>3</v>
      </c>
      <c r="C30" s="58">
        <v>0</v>
      </c>
      <c r="D30" s="86">
        <v>0</v>
      </c>
      <c r="E30" s="87">
        <f>C30-D30</f>
        <v>0</v>
      </c>
      <c r="F30" s="26">
        <f t="shared" si="0"/>
        <v>3</v>
      </c>
    </row>
    <row r="31" spans="1:6">
      <c r="A31" s="56"/>
      <c r="B31" s="5">
        <v>0</v>
      </c>
      <c r="C31" s="58"/>
      <c r="D31" s="86"/>
      <c r="E31" s="87"/>
      <c r="F31" s="26">
        <f t="shared" si="0"/>
        <v>0</v>
      </c>
    </row>
    <row r="32" spans="1:6">
      <c r="A32" s="56" t="s">
        <v>15</v>
      </c>
      <c r="B32" s="5">
        <v>0</v>
      </c>
      <c r="C32" s="58">
        <v>0</v>
      </c>
      <c r="D32" s="86">
        <v>0</v>
      </c>
      <c r="E32" s="87">
        <f>C32-D32</f>
        <v>0</v>
      </c>
      <c r="F32" s="26">
        <f t="shared" si="0"/>
        <v>0</v>
      </c>
    </row>
    <row r="33" spans="1:6">
      <c r="A33" s="56"/>
      <c r="B33" s="5">
        <v>0</v>
      </c>
      <c r="C33" s="58"/>
      <c r="D33" s="86"/>
      <c r="E33" s="87"/>
      <c r="F33" s="26">
        <f t="shared" si="0"/>
        <v>0</v>
      </c>
    </row>
    <row r="34" spans="1:6">
      <c r="A34" s="56" t="s">
        <v>6</v>
      </c>
      <c r="B34" s="34">
        <v>2860</v>
      </c>
      <c r="C34" s="58">
        <v>0</v>
      </c>
      <c r="D34" s="86">
        <v>0</v>
      </c>
      <c r="E34" s="87">
        <f>C34-D34</f>
        <v>0</v>
      </c>
      <c r="F34" s="26">
        <f t="shared" si="0"/>
        <v>2860</v>
      </c>
    </row>
    <row r="35" spans="1:6">
      <c r="A35" s="56"/>
      <c r="B35" s="5">
        <v>0</v>
      </c>
      <c r="C35" s="58"/>
      <c r="D35" s="86"/>
      <c r="E35" s="87"/>
      <c r="F35" s="26">
        <f t="shared" si="0"/>
        <v>0</v>
      </c>
    </row>
    <row r="36" spans="1:6">
      <c r="A36" s="56" t="s">
        <v>7</v>
      </c>
      <c r="B36" s="34">
        <v>201</v>
      </c>
      <c r="C36" s="58">
        <v>0</v>
      </c>
      <c r="D36" s="86">
        <v>0</v>
      </c>
      <c r="E36" s="87">
        <f>C36-D36</f>
        <v>0</v>
      </c>
      <c r="F36" s="26">
        <f t="shared" si="0"/>
        <v>201</v>
      </c>
    </row>
    <row r="37" spans="1:6">
      <c r="A37" s="56"/>
      <c r="B37" s="5">
        <v>0</v>
      </c>
      <c r="C37" s="58"/>
      <c r="D37" s="86"/>
      <c r="E37" s="87"/>
      <c r="F37" s="26">
        <f t="shared" si="0"/>
        <v>0</v>
      </c>
    </row>
    <row r="38" spans="1:6">
      <c r="A38" s="56" t="s">
        <v>31</v>
      </c>
      <c r="B38" s="34">
        <v>26466.35</v>
      </c>
      <c r="C38" s="58">
        <v>965.05</v>
      </c>
      <c r="D38" s="93">
        <v>0</v>
      </c>
      <c r="E38" s="87">
        <f>C38-D38</f>
        <v>965.05</v>
      </c>
      <c r="F38" s="26">
        <f t="shared" si="0"/>
        <v>27431.399999999998</v>
      </c>
    </row>
    <row r="39" spans="1:6">
      <c r="A39" s="56"/>
      <c r="B39" s="5">
        <v>0</v>
      </c>
      <c r="C39" s="58"/>
      <c r="D39" s="86"/>
      <c r="E39" s="87"/>
      <c r="F39" s="26">
        <f t="shared" si="0"/>
        <v>0</v>
      </c>
    </row>
    <row r="40" spans="1:6">
      <c r="A40" s="56" t="s">
        <v>20</v>
      </c>
      <c r="B40" s="34">
        <v>462295</v>
      </c>
      <c r="C40" s="58">
        <v>0</v>
      </c>
      <c r="D40" s="86">
        <v>0</v>
      </c>
      <c r="E40" s="87">
        <f>C40-D40</f>
        <v>0</v>
      </c>
      <c r="F40" s="26">
        <f t="shared" si="0"/>
        <v>462295</v>
      </c>
    </row>
    <row r="41" spans="1:6">
      <c r="A41" s="56"/>
      <c r="B41" s="14">
        <v>0</v>
      </c>
      <c r="C41" s="58"/>
      <c r="D41" s="86"/>
      <c r="E41" s="87"/>
      <c r="F41" s="26">
        <f t="shared" si="0"/>
        <v>0</v>
      </c>
    </row>
    <row r="42" spans="1:6">
      <c r="A42" s="56" t="s">
        <v>4</v>
      </c>
      <c r="B42" s="34">
        <v>66</v>
      </c>
      <c r="C42" s="58">
        <v>16</v>
      </c>
      <c r="D42" s="86">
        <v>0</v>
      </c>
      <c r="E42" s="87">
        <f>C42-D42</f>
        <v>16</v>
      </c>
      <c r="F42" s="26">
        <f t="shared" si="0"/>
        <v>82</v>
      </c>
    </row>
    <row r="43" spans="1:6" ht="13.1">
      <c r="A43" s="6"/>
      <c r="B43" s="3">
        <v>0</v>
      </c>
      <c r="C43" s="58"/>
      <c r="D43" s="86"/>
      <c r="E43" s="87"/>
      <c r="F43" s="26">
        <f t="shared" si="0"/>
        <v>0</v>
      </c>
    </row>
    <row r="44" spans="1:6" ht="13.1">
      <c r="A44" s="6" t="s">
        <v>49</v>
      </c>
      <c r="B44" s="34">
        <v>493273.35</v>
      </c>
      <c r="C44" s="58">
        <f>SUM(C24:C42)</f>
        <v>985.05</v>
      </c>
      <c r="D44" s="90">
        <f>SUM(D24:D42)</f>
        <v>0</v>
      </c>
      <c r="E44" s="87">
        <f>C44-D44</f>
        <v>985.05</v>
      </c>
      <c r="F44" s="26">
        <f>B44+E44</f>
        <v>494258.39999999997</v>
      </c>
    </row>
    <row r="45" spans="1:6">
      <c r="A45" s="7"/>
      <c r="B45" s="34">
        <v>0</v>
      </c>
      <c r="C45" s="34"/>
      <c r="D45" s="86"/>
      <c r="E45" s="87"/>
      <c r="F45" s="26">
        <f t="shared" si="0"/>
        <v>0</v>
      </c>
    </row>
    <row r="46" spans="1:6">
      <c r="A46" s="69" t="s">
        <v>25</v>
      </c>
      <c r="B46" s="34">
        <v>141492</v>
      </c>
      <c r="C46" s="34">
        <f>C10</f>
        <v>633</v>
      </c>
      <c r="D46" s="86">
        <f>D10</f>
        <v>44</v>
      </c>
      <c r="E46" s="87">
        <f>C46-D46</f>
        <v>589</v>
      </c>
      <c r="F46" s="26">
        <f t="shared" si="0"/>
        <v>142081</v>
      </c>
    </row>
    <row r="47" spans="1:6">
      <c r="A47" s="69" t="s">
        <v>43</v>
      </c>
      <c r="B47" s="15">
        <v>493290.35</v>
      </c>
      <c r="C47" s="34">
        <f>SUM(C21,C44)</f>
        <v>985.05</v>
      </c>
      <c r="D47" s="86">
        <f>SUM(D21,D44)</f>
        <v>0</v>
      </c>
      <c r="E47" s="87">
        <f>C47-D47</f>
        <v>985.05</v>
      </c>
      <c r="F47" s="26">
        <f t="shared" si="0"/>
        <v>494275.39999999997</v>
      </c>
    </row>
    <row r="48" spans="1:6">
      <c r="A48" s="72" t="s">
        <v>3</v>
      </c>
      <c r="B48" s="15">
        <v>634782.35</v>
      </c>
      <c r="C48" s="34">
        <f>C46+C47</f>
        <v>1618.05</v>
      </c>
      <c r="D48" s="86">
        <f>D46+D47</f>
        <v>44</v>
      </c>
      <c r="E48" s="87">
        <f>C48-D48</f>
        <v>1574.05</v>
      </c>
      <c r="F48" s="26">
        <f t="shared" si="0"/>
        <v>636356.4</v>
      </c>
    </row>
    <row r="49" spans="1:6" ht="13.1">
      <c r="A49" s="6"/>
      <c r="B49" s="34">
        <v>0</v>
      </c>
      <c r="C49" s="34"/>
      <c r="D49" s="86"/>
      <c r="E49" s="87"/>
      <c r="F49" s="26">
        <f t="shared" si="0"/>
        <v>0</v>
      </c>
    </row>
    <row r="50" spans="1:6" ht="13.1">
      <c r="A50" s="45" t="s">
        <v>32</v>
      </c>
      <c r="B50" s="34">
        <v>0</v>
      </c>
      <c r="C50" s="85"/>
      <c r="D50" s="86"/>
      <c r="E50" s="87"/>
      <c r="F50" s="26">
        <f t="shared" si="0"/>
        <v>0</v>
      </c>
    </row>
    <row r="51" spans="1:6">
      <c r="A51" s="75" t="s">
        <v>33</v>
      </c>
      <c r="B51" s="46">
        <v>466</v>
      </c>
      <c r="C51" s="85">
        <v>9</v>
      </c>
      <c r="D51" s="86">
        <v>2</v>
      </c>
      <c r="E51" s="87">
        <f>C51-D51</f>
        <v>7</v>
      </c>
      <c r="F51" s="26">
        <f t="shared" si="0"/>
        <v>473</v>
      </c>
    </row>
    <row r="52" spans="1:6">
      <c r="A52" s="75" t="s">
        <v>34</v>
      </c>
      <c r="B52" s="46">
        <v>1</v>
      </c>
      <c r="C52" s="88">
        <v>0</v>
      </c>
      <c r="D52" s="86">
        <v>0</v>
      </c>
      <c r="E52" s="87">
        <f>C52-D52</f>
        <v>0</v>
      </c>
      <c r="F52" s="26">
        <f>B52+E52</f>
        <v>1</v>
      </c>
    </row>
    <row r="53" spans="1:6">
      <c r="A53" s="95" t="s">
        <v>50</v>
      </c>
      <c r="B53" s="46">
        <v>34</v>
      </c>
      <c r="C53" s="88" t="s">
        <v>55</v>
      </c>
      <c r="D53" s="86" t="s">
        <v>55</v>
      </c>
      <c r="E53" s="87">
        <v>18</v>
      </c>
      <c r="F53" s="26">
        <f>B53+E53</f>
        <v>52</v>
      </c>
    </row>
    <row r="54" spans="1:6">
      <c r="A54" s="95" t="s">
        <v>51</v>
      </c>
      <c r="B54" s="46">
        <v>1</v>
      </c>
      <c r="C54" s="88">
        <v>0</v>
      </c>
      <c r="D54" s="86">
        <v>0</v>
      </c>
      <c r="E54" s="87">
        <f>C54-D54</f>
        <v>0</v>
      </c>
      <c r="F54" s="26">
        <f>B54+E54</f>
        <v>1</v>
      </c>
    </row>
    <row r="55" spans="1:6">
      <c r="A55" s="46" t="s">
        <v>3</v>
      </c>
      <c r="B55" s="47">
        <f>SUM(B51:B54)</f>
        <v>502</v>
      </c>
      <c r="C55" s="88">
        <f>SUM(C51:C54)</f>
        <v>9</v>
      </c>
      <c r="D55" s="86">
        <f>SUM(D51:D54)</f>
        <v>2</v>
      </c>
      <c r="E55" s="87">
        <f>SUM(E51:E54)</f>
        <v>25</v>
      </c>
      <c r="F55" s="26">
        <f>B55+E55</f>
        <v>527</v>
      </c>
    </row>
    <row r="56" spans="1:6">
      <c r="F56" s="26"/>
    </row>
    <row r="57" spans="1:6">
      <c r="A57" s="94"/>
      <c r="B57" s="94"/>
      <c r="F57" s="26"/>
    </row>
    <row r="58" spans="1:6">
      <c r="A58" s="94"/>
      <c r="B58" s="94"/>
      <c r="F58" s="26"/>
    </row>
    <row r="59" spans="1:6">
      <c r="A59" s="94"/>
      <c r="B59" s="94"/>
      <c r="F59" s="26"/>
    </row>
    <row r="60" spans="1:6">
      <c r="F60" s="26"/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3:6">
      <c r="F65" s="26"/>
    </row>
    <row r="72" spans="3:6" s="3" customFormat="1">
      <c r="C72" s="88"/>
      <c r="D72" s="89"/>
      <c r="E72" s="91"/>
    </row>
  </sheetData>
  <phoneticPr fontId="2" type="noConversion"/>
  <printOptions horizontalCentered="1" gridLines="1"/>
  <pageMargins left="0.42" right="0.46" top="0.88" bottom="0.5" header="0.5" footer="0.16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'All Libraries'!Print_Area</vt:lpstr>
      <vt:lpstr>'Baker-Berry'!Print_Area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Barbara W. Sterling</cp:lastModifiedBy>
  <cp:lastPrinted>2012-09-21T15:14:33Z</cp:lastPrinted>
  <dcterms:created xsi:type="dcterms:W3CDTF">1999-08-12T14:45:52Z</dcterms:created>
  <dcterms:modified xsi:type="dcterms:W3CDTF">2012-09-21T15:20:58Z</dcterms:modified>
  <cp:contentStatus/>
</cp:coreProperties>
</file>